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defaultThemeVersion="124226"/>
  <mc:AlternateContent xmlns:mc="http://schemas.openxmlformats.org/markup-compatibility/2006">
    <mc:Choice Requires="x15">
      <x15ac:absPath xmlns:x15ac="http://schemas.microsoft.com/office/spreadsheetml/2010/11/ac" url="\\kaminari2024\key_data\oshigoto\クライアント\北区陸協\2026北区記録会\"/>
    </mc:Choice>
  </mc:AlternateContent>
  <xr:revisionPtr revIDLastSave="0" documentId="8_{1D156D69-292E-49AE-811C-F2C1798CF924}" xr6:coauthVersionLast="47" xr6:coauthVersionMax="47" xr10:uidLastSave="{00000000-0000-0000-0000-000000000000}"/>
  <bookViews>
    <workbookView xWindow="-108" yWindow="-108" windowWidth="23256" windowHeight="13896" xr2:uid="{00000000-000D-0000-FFFF-FFFF00000000}"/>
  </bookViews>
  <sheets>
    <sheet name="注意事項" sheetId="3" r:id="rId1"/>
    <sheet name="出場選手エントリー票" sheetId="4" r:id="rId2"/>
    <sheet name="ADカード(来場者必須)" sheetId="8" r:id="rId3"/>
    <sheet name="リスト" sheetId="7" r:id="rId4"/>
  </sheets>
  <definedNames>
    <definedName name="_xlnm.Print_Area" localSheetId="2">'ADカード(来場者必須)'!$B$3:$V$71</definedName>
    <definedName name="_xlnm.Print_Area" localSheetId="1">出場選手エントリー票!$A$2:$W$110</definedName>
    <definedName name="_xlnm.Print_Area" localSheetId="0">注意事項!$A$1:$W$48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Y180" i="7" l="1"/>
  <c r="Y169" i="7"/>
  <c r="Y143" i="7"/>
  <c r="Y144" i="7"/>
  <c r="Y145" i="7"/>
  <c r="Y109" i="7"/>
  <c r="Y111" i="7"/>
  <c r="Y112" i="7"/>
  <c r="Y110" i="7"/>
  <c r="Y41" i="7" l="1"/>
  <c r="Y185" i="7"/>
  <c r="Y184" i="7"/>
  <c r="Y183" i="7"/>
  <c r="Y182" i="7"/>
  <c r="Y181" i="7"/>
  <c r="Y179" i="7"/>
  <c r="Y178" i="7"/>
  <c r="Y177" i="7"/>
  <c r="Y176" i="7"/>
  <c r="Y175" i="7"/>
  <c r="Y174" i="7"/>
  <c r="Y173" i="7"/>
  <c r="Y172" i="7"/>
  <c r="Y171" i="7"/>
  <c r="Y170" i="7"/>
  <c r="Y168" i="7"/>
  <c r="Y167" i="7"/>
  <c r="Y166" i="7"/>
  <c r="Y165" i="7"/>
  <c r="Y164" i="7"/>
  <c r="Y163" i="7"/>
  <c r="Y162" i="7"/>
  <c r="Y161" i="7"/>
  <c r="Y160" i="7"/>
  <c r="Y159" i="7"/>
  <c r="Y158" i="7"/>
  <c r="Y157" i="7"/>
  <c r="Y156" i="7"/>
  <c r="Y155" i="7"/>
  <c r="Y154" i="7"/>
  <c r="Y153" i="7"/>
  <c r="Y152" i="7"/>
  <c r="Y151" i="7"/>
  <c r="Y150" i="7"/>
  <c r="Y149" i="7"/>
  <c r="Y148" i="7"/>
  <c r="Y147" i="7"/>
  <c r="Y146" i="7"/>
  <c r="Y142" i="7"/>
  <c r="Y141" i="7"/>
  <c r="Y140" i="7"/>
  <c r="Y139" i="7"/>
  <c r="Y138" i="7"/>
  <c r="Y137" i="7"/>
  <c r="Y136" i="7"/>
  <c r="Y135" i="7"/>
  <c r="Y134" i="7"/>
  <c r="Y133" i="7"/>
  <c r="Y132" i="7"/>
  <c r="Y131" i="7"/>
  <c r="Y130" i="7"/>
  <c r="Y129" i="7"/>
  <c r="Y128" i="7"/>
  <c r="Y127" i="7"/>
  <c r="Y126" i="7"/>
  <c r="Y125" i="7"/>
  <c r="Y124" i="7"/>
  <c r="Y123" i="7"/>
  <c r="Y122" i="7"/>
  <c r="Y121" i="7"/>
  <c r="Y120" i="7"/>
  <c r="Y119" i="7"/>
  <c r="Y118" i="7"/>
  <c r="Y117" i="7"/>
  <c r="Y116" i="7"/>
  <c r="Y115" i="7"/>
  <c r="Y114" i="7"/>
  <c r="Y113" i="7"/>
  <c r="Y108" i="7"/>
  <c r="Y107" i="7"/>
  <c r="Y106" i="7"/>
  <c r="Y105" i="7"/>
  <c r="Y104" i="7"/>
  <c r="Y103" i="7"/>
  <c r="Y102" i="7"/>
  <c r="Y101" i="7"/>
  <c r="Y100" i="7"/>
  <c r="Y99" i="7"/>
  <c r="Y98" i="7"/>
  <c r="Y97" i="7"/>
  <c r="Y96" i="7"/>
  <c r="Y95" i="7"/>
  <c r="Y94" i="7"/>
  <c r="Y93" i="7"/>
  <c r="Y92" i="7"/>
  <c r="Y91" i="7"/>
  <c r="Y90" i="7"/>
  <c r="Y89" i="7"/>
  <c r="Y88" i="7"/>
  <c r="Y87" i="7"/>
  <c r="Y86" i="7"/>
  <c r="Y85" i="7"/>
  <c r="Y84" i="7"/>
  <c r="Y83" i="7"/>
  <c r="Y82" i="7"/>
  <c r="Y81" i="7"/>
  <c r="Y80" i="7"/>
  <c r="Y79" i="7"/>
  <c r="Y78" i="7"/>
  <c r="Y77" i="7"/>
  <c r="Y76" i="7"/>
  <c r="Y75" i="7"/>
  <c r="Y74" i="7"/>
  <c r="Y73" i="7"/>
  <c r="Y72" i="7"/>
  <c r="Y71" i="7"/>
  <c r="Y70" i="7"/>
  <c r="Y69" i="7"/>
  <c r="Y68" i="7"/>
  <c r="Y67" i="7"/>
  <c r="Y66" i="7"/>
  <c r="Y65" i="7"/>
  <c r="Y64" i="7"/>
  <c r="Y63" i="7"/>
  <c r="Y62" i="7"/>
  <c r="Y61" i="7"/>
  <c r="Y60" i="7"/>
  <c r="Y59" i="7"/>
  <c r="Y58" i="7"/>
  <c r="Y57" i="7"/>
  <c r="Y56" i="7"/>
  <c r="Y55" i="7"/>
  <c r="Y54" i="7"/>
  <c r="Y53" i="7"/>
  <c r="Y52" i="7"/>
  <c r="Y51" i="7"/>
  <c r="Y50" i="7"/>
  <c r="Y49" i="7"/>
  <c r="Y48" i="7"/>
  <c r="Y47" i="7"/>
  <c r="Y46" i="7"/>
  <c r="Y45" i="7"/>
  <c r="Y44" i="7"/>
  <c r="Y43" i="7"/>
  <c r="Y42" i="7"/>
  <c r="Y40" i="7"/>
  <c r="Y39" i="7"/>
  <c r="Y38" i="7"/>
  <c r="Y37" i="7"/>
  <c r="Y36" i="7"/>
  <c r="Y35" i="7"/>
  <c r="Y34" i="7"/>
  <c r="Y33" i="7"/>
  <c r="Y32" i="7"/>
  <c r="Y31" i="7"/>
  <c r="Y30" i="7"/>
  <c r="Y29" i="7"/>
  <c r="Y28" i="7"/>
  <c r="Y27" i="7"/>
  <c r="Y26" i="7"/>
  <c r="Y25" i="7"/>
  <c r="Y24" i="7"/>
  <c r="Y23" i="7"/>
  <c r="Y22" i="7"/>
  <c r="Y21" i="7"/>
  <c r="Y20" i="7"/>
  <c r="Y19" i="7"/>
  <c r="Y18" i="7"/>
  <c r="Y17" i="7"/>
  <c r="Y16" i="7"/>
  <c r="Y15" i="7"/>
  <c r="Y14" i="7"/>
  <c r="Y13" i="7"/>
  <c r="Y12" i="7"/>
  <c r="Y11" i="7"/>
  <c r="Y10" i="7"/>
  <c r="Y9" i="7"/>
  <c r="Y8" i="7"/>
  <c r="Y7" i="7"/>
  <c r="Y6" i="7"/>
  <c r="Y5" i="7"/>
  <c r="Y4" i="7"/>
  <c r="Y3" i="7"/>
  <c r="Y2" i="7"/>
  <c r="Y1" i="7"/>
  <c r="X60" i="4" l="1"/>
  <c r="Y60" i="4" s="1"/>
  <c r="X59" i="4"/>
  <c r="Y59" i="4" s="1"/>
  <c r="X58" i="4"/>
  <c r="Y58" i="4" s="1"/>
  <c r="X57" i="4"/>
  <c r="Y57" i="4" s="1"/>
  <c r="X56" i="4"/>
  <c r="Y56" i="4" s="1"/>
  <c r="X55" i="4"/>
  <c r="Y55" i="4" s="1"/>
  <c r="X54" i="4"/>
  <c r="Y54" i="4" s="1"/>
  <c r="X53" i="4"/>
  <c r="Y53" i="4" s="1"/>
  <c r="X52" i="4"/>
  <c r="Y52" i="4" s="1"/>
  <c r="X51" i="4"/>
  <c r="Y51" i="4" s="1"/>
  <c r="M3" i="8"/>
  <c r="B3" i="8"/>
  <c r="M17" i="8"/>
  <c r="B17" i="8"/>
  <c r="B31" i="8"/>
  <c r="M31" i="8"/>
  <c r="M45" i="8"/>
  <c r="B45" i="8"/>
  <c r="B59" i="8"/>
  <c r="M59" i="8"/>
  <c r="E52" i="4"/>
  <c r="E54" i="4"/>
  <c r="E56" i="4"/>
  <c r="D51" i="4"/>
  <c r="E58" i="4"/>
  <c r="D57" i="4"/>
  <c r="E59" i="4"/>
  <c r="D54" i="4"/>
  <c r="D52" i="4"/>
  <c r="D53" i="4"/>
  <c r="E60" i="4"/>
  <c r="E53" i="4"/>
  <c r="D59" i="4"/>
  <c r="D60" i="4"/>
  <c r="E55" i="4"/>
  <c r="D58" i="4"/>
  <c r="E57" i="4"/>
  <c r="D55" i="4"/>
  <c r="D56" i="4"/>
  <c r="E51" i="4"/>
  <c r="W52" i="4" l="1"/>
  <c r="Z52" i="4"/>
  <c r="AF52" i="4" s="1"/>
  <c r="W55" i="4"/>
  <c r="Z55" i="4"/>
  <c r="AF55" i="4" s="1"/>
  <c r="W59" i="4"/>
  <c r="Z59" i="4"/>
  <c r="AF59" i="4" s="1"/>
  <c r="W51" i="4"/>
  <c r="Z51" i="4"/>
  <c r="AF51" i="4" s="1"/>
  <c r="W53" i="4"/>
  <c r="Z53" i="4"/>
  <c r="AF53" i="4" s="1"/>
  <c r="W54" i="4"/>
  <c r="Z54" i="4"/>
  <c r="AF54" i="4" s="1"/>
  <c r="Z56" i="4"/>
  <c r="AF56" i="4" s="1"/>
  <c r="W56" i="4"/>
  <c r="W57" i="4"/>
  <c r="Z57" i="4"/>
  <c r="AF57" i="4" s="1"/>
  <c r="Z58" i="4"/>
  <c r="AF58" i="4" s="1"/>
  <c r="W58" i="4"/>
  <c r="Z60" i="4"/>
  <c r="AF60" i="4" s="1"/>
  <c r="W60" i="4"/>
  <c r="P68" i="8" l="1"/>
  <c r="E68" i="8"/>
  <c r="P54" i="8"/>
  <c r="E54" i="8"/>
  <c r="P40" i="8"/>
  <c r="E40" i="8"/>
  <c r="P26" i="8"/>
  <c r="E26" i="8"/>
  <c r="P12" i="8"/>
  <c r="E12" i="8"/>
  <c r="X14" i="4" l="1"/>
  <c r="Y14" i="4" s="1"/>
  <c r="X15" i="4"/>
  <c r="Y15" i="4" s="1"/>
  <c r="X16" i="4"/>
  <c r="Y16" i="4" s="1"/>
  <c r="X17" i="4"/>
  <c r="Y17" i="4" s="1"/>
  <c r="X18" i="4"/>
  <c r="Y18" i="4" s="1"/>
  <c r="X19" i="4"/>
  <c r="Y19" i="4" s="1"/>
  <c r="X20" i="4"/>
  <c r="Y20" i="4" s="1"/>
  <c r="X21" i="4"/>
  <c r="Y21" i="4" s="1"/>
  <c r="X22" i="4"/>
  <c r="Y22" i="4" s="1"/>
  <c r="X23" i="4"/>
  <c r="Y23" i="4" s="1"/>
  <c r="X24" i="4"/>
  <c r="Y24" i="4" s="1"/>
  <c r="X25" i="4"/>
  <c r="Y25" i="4" s="1"/>
  <c r="X26" i="4"/>
  <c r="Y26" i="4" s="1"/>
  <c r="X27" i="4"/>
  <c r="Y27" i="4" s="1"/>
  <c r="X28" i="4"/>
  <c r="Y28" i="4" s="1"/>
  <c r="X29" i="4"/>
  <c r="Y29" i="4" s="1"/>
  <c r="X30" i="4"/>
  <c r="Y30" i="4" s="1"/>
  <c r="X31" i="4"/>
  <c r="Y31" i="4" s="1"/>
  <c r="X32" i="4"/>
  <c r="Y32" i="4" s="1"/>
  <c r="X33" i="4"/>
  <c r="Y33" i="4" s="1"/>
  <c r="X34" i="4"/>
  <c r="Y34" i="4" s="1"/>
  <c r="X35" i="4"/>
  <c r="Y35" i="4" s="1"/>
  <c r="X36" i="4"/>
  <c r="Y36" i="4" s="1"/>
  <c r="X37" i="4"/>
  <c r="Y37" i="4" s="1"/>
  <c r="X38" i="4"/>
  <c r="Y38" i="4" s="1"/>
  <c r="X39" i="4"/>
  <c r="Y39" i="4" s="1"/>
  <c r="X40" i="4"/>
  <c r="Y40" i="4" s="1"/>
  <c r="X41" i="4"/>
  <c r="Y41" i="4" s="1"/>
  <c r="X42" i="4"/>
  <c r="Y42" i="4" s="1"/>
  <c r="X43" i="4"/>
  <c r="Y43" i="4" s="1"/>
  <c r="X44" i="4"/>
  <c r="Y44" i="4" s="1"/>
  <c r="X45" i="4"/>
  <c r="Y45" i="4" s="1"/>
  <c r="X46" i="4"/>
  <c r="Y46" i="4" s="1"/>
  <c r="X47" i="4"/>
  <c r="Y47" i="4" s="1"/>
  <c r="X48" i="4"/>
  <c r="Y48" i="4" s="1"/>
  <c r="X49" i="4"/>
  <c r="Y49" i="4" s="1"/>
  <c r="X50" i="4"/>
  <c r="Y50" i="4" s="1"/>
  <c r="X61" i="4"/>
  <c r="Y61" i="4" s="1"/>
  <c r="X62" i="4"/>
  <c r="Y62" i="4" s="1"/>
  <c r="X63" i="4"/>
  <c r="Y63" i="4" s="1"/>
  <c r="X64" i="4"/>
  <c r="Y64" i="4" s="1"/>
  <c r="X65" i="4"/>
  <c r="Y65" i="4" s="1"/>
  <c r="X66" i="4"/>
  <c r="Y66" i="4" s="1"/>
  <c r="X67" i="4"/>
  <c r="Y67" i="4" s="1"/>
  <c r="X68" i="4"/>
  <c r="Y68" i="4" s="1"/>
  <c r="X69" i="4"/>
  <c r="Y69" i="4" s="1"/>
  <c r="X70" i="4"/>
  <c r="Y70" i="4" s="1"/>
  <c r="X71" i="4"/>
  <c r="Y71" i="4" s="1"/>
  <c r="X72" i="4"/>
  <c r="Y72" i="4" s="1"/>
  <c r="X73" i="4"/>
  <c r="Y73" i="4" s="1"/>
  <c r="X74" i="4"/>
  <c r="Y74" i="4" s="1"/>
  <c r="X75" i="4"/>
  <c r="Y75" i="4" s="1"/>
  <c r="X76" i="4"/>
  <c r="Y76" i="4" s="1"/>
  <c r="X8" i="4"/>
  <c r="Y8" i="4" s="1"/>
  <c r="X9" i="4"/>
  <c r="Y9" i="4" s="1"/>
  <c r="X10" i="4"/>
  <c r="Y10" i="4" s="1"/>
  <c r="X11" i="4"/>
  <c r="Y11" i="4" s="1"/>
  <c r="X12" i="4"/>
  <c r="Y12" i="4" s="1"/>
  <c r="X13" i="4"/>
  <c r="Y13" i="4" s="1"/>
  <c r="X7" i="4"/>
  <c r="Y7" i="4" s="1"/>
  <c r="D17" i="4"/>
  <c r="D15" i="4"/>
  <c r="D12" i="4"/>
  <c r="D13" i="4"/>
  <c r="D9" i="4"/>
  <c r="D14" i="4"/>
  <c r="D11" i="4"/>
  <c r="D7" i="4"/>
  <c r="W64" i="4" l="1"/>
  <c r="Z64" i="4"/>
  <c r="AF64" i="4" s="1"/>
  <c r="W24" i="4"/>
  <c r="Z24" i="4"/>
  <c r="AF24" i="4" s="1"/>
  <c r="Z74" i="4"/>
  <c r="AF74" i="4" s="1"/>
  <c r="W74" i="4"/>
  <c r="W50" i="4"/>
  <c r="Z50" i="4"/>
  <c r="AF50" i="4" s="1"/>
  <c r="W36" i="4"/>
  <c r="Z36" i="4"/>
  <c r="AF36" i="4" s="1"/>
  <c r="W22" i="4"/>
  <c r="Z22" i="4"/>
  <c r="AF22" i="4" s="1"/>
  <c r="W65" i="4"/>
  <c r="Z65" i="4"/>
  <c r="AF65" i="4" s="1"/>
  <c r="W62" i="4"/>
  <c r="Z62" i="4"/>
  <c r="AF62" i="4" s="1"/>
  <c r="W23" i="4"/>
  <c r="Z23" i="4"/>
  <c r="AF23" i="4" s="1"/>
  <c r="W49" i="4"/>
  <c r="Z49" i="4"/>
  <c r="AF49" i="4" s="1"/>
  <c r="W48" i="4"/>
  <c r="Z48" i="4"/>
  <c r="AF48" i="4" s="1"/>
  <c r="Z71" i="4"/>
  <c r="AF71" i="4" s="1"/>
  <c r="W71" i="4"/>
  <c r="Z47" i="4"/>
  <c r="AF47" i="4" s="1"/>
  <c r="W47" i="4"/>
  <c r="Z33" i="4"/>
  <c r="AF33" i="4" s="1"/>
  <c r="W33" i="4"/>
  <c r="Z19" i="4"/>
  <c r="AF19" i="4" s="1"/>
  <c r="W19" i="4"/>
  <c r="W25" i="4"/>
  <c r="Z25" i="4"/>
  <c r="AF25" i="4" s="1"/>
  <c r="W38" i="4"/>
  <c r="Z38" i="4"/>
  <c r="AF38" i="4" s="1"/>
  <c r="W73" i="4"/>
  <c r="Z73" i="4"/>
  <c r="AF73" i="4" s="1"/>
  <c r="W72" i="4"/>
  <c r="Z72" i="4"/>
  <c r="AF72" i="4" s="1"/>
  <c r="W20" i="4"/>
  <c r="Z20" i="4"/>
  <c r="AF20" i="4" s="1"/>
  <c r="W70" i="4"/>
  <c r="Z70" i="4"/>
  <c r="AF70" i="4" s="1"/>
  <c r="Z46" i="4"/>
  <c r="AF46" i="4" s="1"/>
  <c r="W46" i="4"/>
  <c r="Z32" i="4"/>
  <c r="AF32" i="4" s="1"/>
  <c r="W32" i="4"/>
  <c r="W26" i="4"/>
  <c r="Z26" i="4"/>
  <c r="AF26" i="4" s="1"/>
  <c r="W37" i="4"/>
  <c r="Z37" i="4"/>
  <c r="AF37" i="4" s="1"/>
  <c r="W35" i="4"/>
  <c r="Z35" i="4"/>
  <c r="AF35" i="4" s="1"/>
  <c r="W34" i="4"/>
  <c r="Z34" i="4"/>
  <c r="AF34" i="4" s="1"/>
  <c r="W45" i="4"/>
  <c r="Z45" i="4"/>
  <c r="AF45" i="4" s="1"/>
  <c r="Z31" i="4"/>
  <c r="AF31" i="4" s="1"/>
  <c r="W31" i="4"/>
  <c r="Z41" i="4"/>
  <c r="AF41" i="4" s="1"/>
  <c r="W41" i="4"/>
  <c r="W63" i="4"/>
  <c r="Z63" i="4"/>
  <c r="Z61" i="4"/>
  <c r="AF61" i="4" s="1"/>
  <c r="W61" i="4"/>
  <c r="W40" i="4"/>
  <c r="Z40" i="4"/>
  <c r="AF40" i="4" s="1"/>
  <c r="Z27" i="4"/>
  <c r="AF27" i="4" s="1"/>
  <c r="W27" i="4"/>
  <c r="W39" i="4"/>
  <c r="Z39" i="4"/>
  <c r="AF39" i="4" s="1"/>
  <c r="W21" i="4"/>
  <c r="Z21" i="4"/>
  <c r="AF21" i="4" s="1"/>
  <c r="W68" i="4"/>
  <c r="Z68" i="4"/>
  <c r="AF68" i="4" s="1"/>
  <c r="W44" i="4"/>
  <c r="Z44" i="4"/>
  <c r="AF44" i="4" s="1"/>
  <c r="W30" i="4"/>
  <c r="Z30" i="4"/>
  <c r="AF30" i="4" s="1"/>
  <c r="W67" i="4"/>
  <c r="Z67" i="4"/>
  <c r="AF67" i="4" s="1"/>
  <c r="Z43" i="4"/>
  <c r="AF43" i="4" s="1"/>
  <c r="W43" i="4"/>
  <c r="W29" i="4"/>
  <c r="Z29" i="4"/>
  <c r="AF29" i="4" s="1"/>
  <c r="W42" i="4"/>
  <c r="Z42" i="4"/>
  <c r="AF42" i="4" s="1"/>
  <c r="Z28" i="4"/>
  <c r="AF28" i="4" s="1"/>
  <c r="W28" i="4"/>
  <c r="W75" i="4"/>
  <c r="Z75" i="4"/>
  <c r="AF75" i="4" s="1"/>
  <c r="W8" i="4"/>
  <c r="Z8" i="4"/>
  <c r="AF8" i="4" s="1"/>
  <c r="W17" i="4"/>
  <c r="Z17" i="4"/>
  <c r="AF17" i="4" s="1"/>
  <c r="Z13" i="4"/>
  <c r="W13" i="4"/>
  <c r="W16" i="4"/>
  <c r="Z16" i="4"/>
  <c r="AF16" i="4" s="1"/>
  <c r="W18" i="4"/>
  <c r="Z18" i="4"/>
  <c r="AF18" i="4" s="1"/>
  <c r="Z15" i="4"/>
  <c r="AF15" i="4" s="1"/>
  <c r="W15" i="4"/>
  <c r="W7" i="4"/>
  <c r="Z7" i="4"/>
  <c r="W14" i="4"/>
  <c r="Z14" i="4"/>
  <c r="W66" i="4"/>
  <c r="Z66" i="4"/>
  <c r="AF66" i="4" s="1"/>
  <c r="Z69" i="4"/>
  <c r="AF69" i="4" s="1"/>
  <c r="W69" i="4"/>
  <c r="Z76" i="4"/>
  <c r="AF76" i="4" s="1"/>
  <c r="W76" i="4"/>
  <c r="W12" i="4"/>
  <c r="Z12" i="4"/>
  <c r="Z11" i="4"/>
  <c r="W11" i="4"/>
  <c r="Z10" i="4"/>
  <c r="AF10" i="4" s="1"/>
  <c r="W10" i="4"/>
  <c r="Z9" i="4"/>
  <c r="W9" i="4"/>
  <c r="AF63" i="4"/>
  <c r="X25" i="3" l="1"/>
  <c r="Y25" i="3" s="1"/>
  <c r="X24" i="3"/>
  <c r="Y24" i="3" s="1"/>
  <c r="X23" i="3"/>
  <c r="Y23" i="3" s="1"/>
  <c r="X22" i="3"/>
  <c r="Y22" i="3" s="1"/>
  <c r="X21" i="3"/>
  <c r="Y21" i="3" s="1"/>
  <c r="X20" i="3"/>
  <c r="Y20" i="3" s="1"/>
  <c r="AG40" i="3"/>
  <c r="AF40" i="3" s="1"/>
  <c r="AI39" i="3"/>
  <c r="AH39" i="3"/>
  <c r="AG39" i="3"/>
  <c r="AI38" i="3"/>
  <c r="AH38" i="3"/>
  <c r="AG38" i="3"/>
  <c r="D39" i="4"/>
  <c r="D62" i="4"/>
  <c r="E41" i="4"/>
  <c r="D49" i="4"/>
  <c r="D44" i="4"/>
  <c r="D46" i="4"/>
  <c r="D45" i="4"/>
  <c r="E65" i="4"/>
  <c r="E64" i="4"/>
  <c r="E45" i="4"/>
  <c r="E61" i="4"/>
  <c r="E66" i="4"/>
  <c r="E63" i="4"/>
  <c r="E62" i="4"/>
  <c r="D64" i="4"/>
  <c r="E39" i="4"/>
  <c r="E46" i="4"/>
  <c r="E43" i="4"/>
  <c r="D43" i="4"/>
  <c r="D63" i="4"/>
  <c r="E47" i="4"/>
  <c r="E42" i="4"/>
  <c r="D48" i="4"/>
  <c r="D40" i="4"/>
  <c r="E38" i="4"/>
  <c r="E40" i="4"/>
  <c r="E50" i="4"/>
  <c r="D50" i="4"/>
  <c r="D41" i="4"/>
  <c r="E49" i="4"/>
  <c r="D42" i="4"/>
  <c r="D66" i="4"/>
  <c r="D47" i="4"/>
  <c r="D38" i="4"/>
  <c r="D65" i="4"/>
  <c r="E44" i="4"/>
  <c r="E48" i="4"/>
  <c r="D61" i="4"/>
  <c r="D37" i="4"/>
  <c r="E37" i="4"/>
  <c r="AF13" i="4" l="1"/>
  <c r="AF7" i="4"/>
  <c r="AF9" i="4"/>
  <c r="AF12" i="4"/>
  <c r="AF11" i="4"/>
  <c r="Z25" i="3"/>
  <c r="Z20" i="3"/>
  <c r="Z22" i="3"/>
  <c r="Z23" i="3"/>
  <c r="W23" i="3"/>
  <c r="Z21" i="3"/>
  <c r="Z24" i="3"/>
  <c r="AF39" i="3"/>
  <c r="AF38" i="3"/>
  <c r="I90" i="4" l="1"/>
  <c r="H91" i="4"/>
  <c r="H92" i="4"/>
  <c r="H93" i="4"/>
  <c r="H90" i="4"/>
  <c r="AF14" i="4"/>
  <c r="AG92" i="4" s="1"/>
  <c r="K92" i="4" s="1"/>
  <c r="W4" i="4"/>
  <c r="W17" i="3"/>
  <c r="E43" i="3"/>
  <c r="E42" i="3"/>
  <c r="C44" i="3" s="1"/>
  <c r="D22" i="3"/>
  <c r="D21" i="3"/>
  <c r="E22" i="3"/>
  <c r="E24" i="3"/>
  <c r="D24" i="3"/>
  <c r="D20" i="3"/>
  <c r="E23" i="3"/>
  <c r="D25" i="3"/>
  <c r="D23" i="3"/>
  <c r="E21" i="3"/>
  <c r="E20" i="3"/>
  <c r="E25" i="3"/>
  <c r="AG91" i="4" l="1"/>
  <c r="K91" i="4" s="1"/>
  <c r="I91" i="4" s="1"/>
  <c r="M91" i="4" s="1"/>
  <c r="AG93" i="4"/>
  <c r="K93" i="4" s="1"/>
  <c r="I93" i="4" s="1"/>
  <c r="M93" i="4" s="1"/>
  <c r="I92" i="4"/>
  <c r="M92" i="4" s="1"/>
  <c r="M90" i="4"/>
  <c r="E73" i="4"/>
  <c r="D67" i="4"/>
  <c r="D72" i="4"/>
  <c r="D69" i="4"/>
  <c r="E70" i="4"/>
  <c r="D76" i="4"/>
  <c r="E76" i="4"/>
  <c r="E69" i="4"/>
  <c r="D68" i="4"/>
  <c r="E71" i="4"/>
  <c r="E7" i="4"/>
  <c r="D71" i="4"/>
  <c r="E72" i="4"/>
  <c r="D73" i="4"/>
  <c r="D75" i="4"/>
  <c r="E67" i="4"/>
  <c r="E75" i="4"/>
  <c r="E74" i="4"/>
  <c r="D70" i="4"/>
  <c r="D74" i="4"/>
  <c r="E68" i="4"/>
  <c r="D90" i="4" l="1"/>
  <c r="C90" i="4"/>
  <c r="E91" i="4"/>
  <c r="E92" i="4"/>
  <c r="E21" i="4"/>
  <c r="E29" i="4"/>
  <c r="D34" i="4"/>
  <c r="D23" i="4"/>
  <c r="E35" i="4"/>
  <c r="E8" i="4"/>
  <c r="D18" i="4"/>
  <c r="E34" i="4"/>
  <c r="E16" i="4"/>
  <c r="E23" i="4"/>
  <c r="E13" i="4"/>
  <c r="D33" i="4"/>
  <c r="D21" i="4"/>
  <c r="E11" i="4"/>
  <c r="D24" i="4"/>
  <c r="D20" i="4"/>
  <c r="D19" i="4"/>
  <c r="E26" i="4"/>
  <c r="E14" i="4"/>
  <c r="E15" i="4"/>
  <c r="D16" i="4"/>
  <c r="D8" i="4"/>
  <c r="D22" i="4"/>
  <c r="E32" i="4"/>
  <c r="D32" i="4"/>
  <c r="E27" i="4"/>
  <c r="E9" i="4"/>
  <c r="E22" i="4"/>
  <c r="D25" i="4"/>
  <c r="E36" i="4"/>
  <c r="D35" i="4"/>
  <c r="E33" i="4"/>
  <c r="E25" i="4"/>
  <c r="E10" i="4"/>
  <c r="D27" i="4"/>
  <c r="E12" i="4"/>
  <c r="D31" i="4"/>
  <c r="E20" i="4"/>
  <c r="D28" i="4"/>
  <c r="D36" i="4"/>
  <c r="D10" i="4"/>
  <c r="E28" i="4"/>
  <c r="E24" i="4"/>
  <c r="D30" i="4"/>
  <c r="D29" i="4"/>
  <c r="E30" i="4"/>
  <c r="D26" i="4"/>
  <c r="E17" i="4"/>
  <c r="E19" i="4"/>
  <c r="E18" i="4"/>
  <c r="E31" i="4"/>
  <c r="C93"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kiyo ushi</author>
  </authors>
  <commentList>
    <comment ref="V6" authorId="0" shapeId="0" xr:uid="{BA83A125-659A-4121-8000-5DF251C99541}">
      <text>
        <r>
          <rPr>
            <sz val="10"/>
            <color indexed="81"/>
            <rFont val="MS P ゴシック"/>
            <family val="3"/>
            <charset val="128"/>
          </rPr>
          <t>複数のチームがエントリーする場合、</t>
        </r>
        <r>
          <rPr>
            <b/>
            <sz val="10"/>
            <color indexed="81"/>
            <rFont val="MS P ゴシック"/>
            <family val="3"/>
            <charset val="128"/>
          </rPr>
          <t>Ａ,Ｂ,Ｃ等</t>
        </r>
        <r>
          <rPr>
            <sz val="10"/>
            <color indexed="81"/>
            <rFont val="MS P ゴシック"/>
            <family val="3"/>
            <charset val="128"/>
          </rPr>
          <t>でチーム名を入力する。</t>
        </r>
      </text>
    </comment>
  </commentList>
</comments>
</file>

<file path=xl/sharedStrings.xml><?xml version="1.0" encoding="utf-8"?>
<sst xmlns="http://schemas.openxmlformats.org/spreadsheetml/2006/main" count="1413" uniqueCount="476">
  <si>
    <t>出場選手エントリー票（見本）</t>
    <rPh sb="0" eb="2">
      <t>シュツジョウ</t>
    </rPh>
    <rPh sb="2" eb="4">
      <t>センシュ</t>
    </rPh>
    <rPh sb="9" eb="10">
      <t>ヒョウ</t>
    </rPh>
    <rPh sb="11" eb="13">
      <t>ミホン</t>
    </rPh>
    <phoneticPr fontId="3"/>
  </si>
  <si>
    <t>足りないときはもう1つファイルを作成してください。</t>
    <rPh sb="0" eb="1">
      <t>タ</t>
    </rPh>
    <rPh sb="16" eb="18">
      <t>サクセイ</t>
    </rPh>
    <phoneticPr fontId="3"/>
  </si>
  <si>
    <t>その際、ファイルには所属名（略称）の後に１．２と番号をつけてください。</t>
    <rPh sb="2" eb="3">
      <t>サイ</t>
    </rPh>
    <rPh sb="18" eb="19">
      <t>アト</t>
    </rPh>
    <rPh sb="24" eb="26">
      <t>バンゴウ</t>
    </rPh>
    <phoneticPr fontId="3"/>
  </si>
  <si>
    <t>種目1</t>
    <rPh sb="0" eb="2">
      <t>シュモク</t>
    </rPh>
    <phoneticPr fontId="3"/>
  </si>
  <si>
    <t>資格記録</t>
    <rPh sb="0" eb="2">
      <t>シカク</t>
    </rPh>
    <rPh sb="2" eb="4">
      <t>キロク</t>
    </rPh>
    <phoneticPr fontId="3"/>
  </si>
  <si>
    <t>分</t>
    <rPh sb="0" eb="1">
      <t>フン</t>
    </rPh>
    <phoneticPr fontId="3"/>
  </si>
  <si>
    <t>秒</t>
    <rPh sb="0" eb="1">
      <t>ビョウ</t>
    </rPh>
    <phoneticPr fontId="3"/>
  </si>
  <si>
    <t>No.</t>
    <phoneticPr fontId="3"/>
  </si>
  <si>
    <t>姓</t>
    <rPh sb="0" eb="1">
      <t>セイ</t>
    </rPh>
    <phoneticPr fontId="3"/>
  </si>
  <si>
    <t>名</t>
    <rPh sb="0" eb="1">
      <t>メイ</t>
    </rPh>
    <phoneticPr fontId="3"/>
  </si>
  <si>
    <t>ﾌﾘｶﾞﾅ（姓）</t>
    <rPh sb="6" eb="7">
      <t>セイ</t>
    </rPh>
    <phoneticPr fontId="3"/>
  </si>
  <si>
    <t>ﾌﾘｶﾞﾅ（名）</t>
    <rPh sb="6" eb="7">
      <t>メイ</t>
    </rPh>
    <phoneticPr fontId="3"/>
  </si>
  <si>
    <t>学年</t>
    <rPh sb="0" eb="2">
      <t>ガクネン</t>
    </rPh>
    <phoneticPr fontId="3"/>
  </si>
  <si>
    <t>性別</t>
    <rPh sb="0" eb="2">
      <t>セイベツ</t>
    </rPh>
    <phoneticPr fontId="3"/>
  </si>
  <si>
    <t>所属</t>
    <rPh sb="0" eb="2">
      <t>ショゾク</t>
    </rPh>
    <phoneticPr fontId="3"/>
  </si>
  <si>
    <t>登録都道府県</t>
    <rPh sb="0" eb="2">
      <t>トウロク</t>
    </rPh>
    <rPh sb="2" eb="6">
      <t>トドウフケン</t>
    </rPh>
    <phoneticPr fontId="3"/>
  </si>
  <si>
    <t>m</t>
    <phoneticPr fontId="3"/>
  </si>
  <si>
    <t>東京</t>
    <rPh sb="0" eb="2">
      <t>トウキョウ</t>
    </rPh>
    <phoneticPr fontId="3"/>
  </si>
  <si>
    <t>太郎</t>
    <rPh sb="0" eb="2">
      <t>タロウ</t>
    </rPh>
    <phoneticPr fontId="3"/>
  </si>
  <si>
    <t>中1</t>
    <rPh sb="0" eb="1">
      <t>チュウ</t>
    </rPh>
    <phoneticPr fontId="3"/>
  </si>
  <si>
    <t>男</t>
    <rPh sb="0" eb="1">
      <t>オトコ</t>
    </rPh>
    <phoneticPr fontId="3"/>
  </si>
  <si>
    <t>中1_100</t>
    <rPh sb="0" eb="1">
      <t>チュウ</t>
    </rPh>
    <phoneticPr fontId="3"/>
  </si>
  <si>
    <t>出場選手エントリー票</t>
    <rPh sb="0" eb="2">
      <t>シュツジョウ</t>
    </rPh>
    <rPh sb="2" eb="4">
      <t>センシュ</t>
    </rPh>
    <rPh sb="9" eb="10">
      <t>ヒョウ</t>
    </rPh>
    <phoneticPr fontId="3"/>
  </si>
  <si>
    <t>女</t>
    <rPh sb="0" eb="1">
      <t>オンナ</t>
    </rPh>
    <phoneticPr fontId="3"/>
  </si>
  <si>
    <t>中2</t>
    <rPh sb="0" eb="1">
      <t>チュウ</t>
    </rPh>
    <phoneticPr fontId="3"/>
  </si>
  <si>
    <t>リレー</t>
    <phoneticPr fontId="3"/>
  </si>
  <si>
    <t>中2_100</t>
    <rPh sb="0" eb="1">
      <t>チュウ</t>
    </rPh>
    <phoneticPr fontId="3"/>
  </si>
  <si>
    <t>中3</t>
    <rPh sb="0" eb="1">
      <t>チュウ</t>
    </rPh>
    <phoneticPr fontId="3"/>
  </si>
  <si>
    <t>高1</t>
    <rPh sb="0" eb="1">
      <t>コウ</t>
    </rPh>
    <phoneticPr fontId="3"/>
  </si>
  <si>
    <t>中3_100</t>
    <rPh sb="0" eb="1">
      <t>チュウ</t>
    </rPh>
    <phoneticPr fontId="3"/>
  </si>
  <si>
    <t>高2</t>
    <rPh sb="0" eb="1">
      <t>コウ</t>
    </rPh>
    <phoneticPr fontId="3"/>
  </si>
  <si>
    <t>中200</t>
    <rPh sb="0" eb="1">
      <t>チュウ</t>
    </rPh>
    <phoneticPr fontId="3"/>
  </si>
  <si>
    <t>高3</t>
    <rPh sb="0" eb="1">
      <t>コウ</t>
    </rPh>
    <phoneticPr fontId="3"/>
  </si>
  <si>
    <t>中800</t>
    <rPh sb="0" eb="1">
      <t>チュウ</t>
    </rPh>
    <phoneticPr fontId="3"/>
  </si>
  <si>
    <t>中走高跳</t>
    <rPh sb="0" eb="1">
      <t>チュウ</t>
    </rPh>
    <rPh sb="1" eb="2">
      <t>ハシ</t>
    </rPh>
    <rPh sb="2" eb="4">
      <t>タカト</t>
    </rPh>
    <phoneticPr fontId="3"/>
  </si>
  <si>
    <t>中走幅跳</t>
    <rPh sb="0" eb="1">
      <t>チュウ</t>
    </rPh>
    <rPh sb="1" eb="2">
      <t>ハシ</t>
    </rPh>
    <rPh sb="2" eb="3">
      <t>ハバ</t>
    </rPh>
    <rPh sb="3" eb="4">
      <t>ト</t>
    </rPh>
    <phoneticPr fontId="3"/>
  </si>
  <si>
    <t>砲丸投（7.260kg)</t>
    <rPh sb="0" eb="2">
      <t>ホウガン</t>
    </rPh>
    <rPh sb="2" eb="3">
      <t>ナ</t>
    </rPh>
    <phoneticPr fontId="3"/>
  </si>
  <si>
    <t>砲丸投(6.000kg)</t>
    <rPh sb="0" eb="3">
      <t>ホウガンナ</t>
    </rPh>
    <phoneticPr fontId="3"/>
  </si>
  <si>
    <t>やり投</t>
    <rPh sb="2" eb="3">
      <t>ナ</t>
    </rPh>
    <phoneticPr fontId="3"/>
  </si>
  <si>
    <t>団体名</t>
  </si>
  <si>
    <t>団体名(ﾌﾘｶﾞﾅ)</t>
    <phoneticPr fontId="3"/>
  </si>
  <si>
    <t>代表者氏名</t>
  </si>
  <si>
    <t>連絡責任者</t>
  </si>
  <si>
    <t>団体略称</t>
  </si>
  <si>
    <t>郵便番号</t>
    <phoneticPr fontId="3"/>
  </si>
  <si>
    <t>住所１</t>
    <phoneticPr fontId="3"/>
  </si>
  <si>
    <t>住所２</t>
  </si>
  <si>
    <t>電話</t>
  </si>
  <si>
    <t>E-mail</t>
  </si>
  <si>
    <t>振込合計金額</t>
  </si>
  <si>
    <t>振込予定日</t>
  </si>
  <si>
    <t>小_100</t>
    <rPh sb="0" eb="1">
      <t>ショウ</t>
    </rPh>
    <phoneticPr fontId="3"/>
  </si>
  <si>
    <t>小_800</t>
    <rPh sb="0" eb="1">
      <t>ショウ</t>
    </rPh>
    <phoneticPr fontId="3"/>
  </si>
  <si>
    <t>個人種目数</t>
    <phoneticPr fontId="3"/>
  </si>
  <si>
    <t>リレー組数</t>
    <phoneticPr fontId="3"/>
  </si>
  <si>
    <t>＊　団体（付属中・高を含む）で1枚使用してください。男女に分ける必要はありません。</t>
    <rPh sb="2" eb="4">
      <t>ダンタイ</t>
    </rPh>
    <rPh sb="5" eb="7">
      <t>フゾク</t>
    </rPh>
    <rPh sb="7" eb="8">
      <t>チュウ</t>
    </rPh>
    <rPh sb="9" eb="10">
      <t>コウ</t>
    </rPh>
    <rPh sb="11" eb="12">
      <t>フク</t>
    </rPh>
    <rPh sb="16" eb="17">
      <t>マイ</t>
    </rPh>
    <rPh sb="17" eb="19">
      <t>シヨウ</t>
    </rPh>
    <rPh sb="26" eb="28">
      <t>ダンジョ</t>
    </rPh>
    <rPh sb="29" eb="30">
      <t>ワ</t>
    </rPh>
    <rPh sb="32" eb="34">
      <t>ヒツヨウ</t>
    </rPh>
    <phoneticPr fontId="3"/>
  </si>
  <si>
    <t>リレー</t>
    <phoneticPr fontId="3"/>
  </si>
  <si>
    <t>No.</t>
    <phoneticPr fontId="3"/>
  </si>
  <si>
    <t>m</t>
    <phoneticPr fontId="3"/>
  </si>
  <si>
    <t>13</t>
    <phoneticPr fontId="3"/>
  </si>
  <si>
    <t>52</t>
    <phoneticPr fontId="3"/>
  </si>
  <si>
    <t>1</t>
    <phoneticPr fontId="3"/>
  </si>
  <si>
    <t>02</t>
    <phoneticPr fontId="3"/>
  </si>
  <si>
    <t>20</t>
    <phoneticPr fontId="3"/>
  </si>
  <si>
    <t>例：北区立赤羽岩淵中学校</t>
    <phoneticPr fontId="3"/>
  </si>
  <si>
    <t>ｶﾀｶﾅ半角入力</t>
    <rPh sb="6" eb="8">
      <t>ニュウリョク</t>
    </rPh>
    <phoneticPr fontId="3"/>
  </si>
  <si>
    <t>例：115-0062</t>
    <phoneticPr fontId="3"/>
  </si>
  <si>
    <t>例：北区赤羽1-1-1</t>
    <phoneticPr fontId="3"/>
  </si>
  <si>
    <t>例：北区立赤羽岩淵中学校　陸上競技部顧問</t>
    <phoneticPr fontId="3"/>
  </si>
  <si>
    <t>連絡責任者の連絡先を入力ください。</t>
    <phoneticPr fontId="3"/>
  </si>
  <si>
    <t>エントリーのチーム数を入力ください。</t>
    <rPh sb="9" eb="10">
      <t>スウ</t>
    </rPh>
    <rPh sb="11" eb="13">
      <t>ニュウリョク</t>
    </rPh>
    <phoneticPr fontId="3"/>
  </si>
  <si>
    <t>例：04/15</t>
    <rPh sb="0" eb="1">
      <t>レイ</t>
    </rPh>
    <phoneticPr fontId="3"/>
  </si>
  <si>
    <t>走高跳</t>
    <rPh sb="0" eb="1">
      <t>ハシ</t>
    </rPh>
    <rPh sb="1" eb="3">
      <t>タカト</t>
    </rPh>
    <phoneticPr fontId="3"/>
  </si>
  <si>
    <t>英語表記（姓）</t>
    <rPh sb="0" eb="2">
      <t>エイゴ</t>
    </rPh>
    <rPh sb="2" eb="4">
      <t>ヒョウキ</t>
    </rPh>
    <rPh sb="5" eb="6">
      <t>セイ</t>
    </rPh>
    <phoneticPr fontId="3"/>
  </si>
  <si>
    <t>英語表記（名）</t>
    <rPh sb="0" eb="2">
      <t>エイゴ</t>
    </rPh>
    <rPh sb="2" eb="4">
      <t>ヒョウキ</t>
    </rPh>
    <rPh sb="5" eb="6">
      <t>メイ</t>
    </rPh>
    <phoneticPr fontId="3"/>
  </si>
  <si>
    <t>月</t>
    <rPh sb="0" eb="1">
      <t>ツキ</t>
    </rPh>
    <phoneticPr fontId="3"/>
  </si>
  <si>
    <t>日</t>
    <rPh sb="0" eb="1">
      <t>ヒ</t>
    </rPh>
    <phoneticPr fontId="3"/>
  </si>
  <si>
    <t>年(西暦)</t>
    <rPh sb="0" eb="1">
      <t>ネン</t>
    </rPh>
    <rPh sb="2" eb="4">
      <t>セイレキ</t>
    </rPh>
    <phoneticPr fontId="3"/>
  </si>
  <si>
    <t>生年月日</t>
    <rPh sb="0" eb="2">
      <t>セイネン</t>
    </rPh>
    <rPh sb="2" eb="4">
      <t>ガッピ</t>
    </rPh>
    <phoneticPr fontId="3"/>
  </si>
  <si>
    <t>TOKYO</t>
    <phoneticPr fontId="3"/>
  </si>
  <si>
    <t>小1</t>
    <rPh sb="0" eb="1">
      <t>ショウ</t>
    </rPh>
    <phoneticPr fontId="3"/>
  </si>
  <si>
    <t>小2</t>
    <rPh sb="0" eb="1">
      <t>ショウ</t>
    </rPh>
    <phoneticPr fontId="3"/>
  </si>
  <si>
    <t>小3</t>
    <rPh sb="0" eb="1">
      <t>ショウ</t>
    </rPh>
    <phoneticPr fontId="3"/>
  </si>
  <si>
    <t>小4</t>
    <rPh sb="0" eb="1">
      <t>ショウ</t>
    </rPh>
    <phoneticPr fontId="3"/>
  </si>
  <si>
    <t>小5</t>
    <rPh sb="0" eb="1">
      <t>ショウ</t>
    </rPh>
    <phoneticPr fontId="3"/>
  </si>
  <si>
    <t>小6</t>
    <rPh sb="0" eb="1">
      <t>ショウ</t>
    </rPh>
    <phoneticPr fontId="3"/>
  </si>
  <si>
    <t>＊　受信後、自動的に返信メールを発送します。迷惑フォルダに入る場合もありますので、必ず確認してください。</t>
    <rPh sb="2" eb="4">
      <t>ジュシン</t>
    </rPh>
    <rPh sb="4" eb="5">
      <t>ゴ</t>
    </rPh>
    <rPh sb="6" eb="9">
      <t>ジドウテキ</t>
    </rPh>
    <rPh sb="10" eb="12">
      <t>ヘンシン</t>
    </rPh>
    <rPh sb="16" eb="18">
      <t>ハッソウ</t>
    </rPh>
    <rPh sb="22" eb="24">
      <t>メイワク</t>
    </rPh>
    <rPh sb="29" eb="30">
      <t>ハイ</t>
    </rPh>
    <rPh sb="31" eb="33">
      <t>バアイ</t>
    </rPh>
    <rPh sb="41" eb="42">
      <t>カナラ</t>
    </rPh>
    <rPh sb="43" eb="45">
      <t>カクニン</t>
    </rPh>
    <phoneticPr fontId="3"/>
  </si>
  <si>
    <t>　　送信後2～3日経過しても受け取り確認ができない場合はご連絡ください。</t>
    <rPh sb="2" eb="5">
      <t>ソウシンゴ</t>
    </rPh>
    <rPh sb="8" eb="9">
      <t>ヒ</t>
    </rPh>
    <rPh sb="9" eb="11">
      <t>ケイカ</t>
    </rPh>
    <rPh sb="14" eb="15">
      <t>ウ</t>
    </rPh>
    <rPh sb="16" eb="17">
      <t>ト</t>
    </rPh>
    <rPh sb="18" eb="20">
      <t>カクニン</t>
    </rPh>
    <rPh sb="25" eb="27">
      <t>バアイ</t>
    </rPh>
    <rPh sb="29" eb="31">
      <t>レンラク</t>
    </rPh>
    <phoneticPr fontId="3"/>
  </si>
  <si>
    <t>＊　参加料の納入は返信メールを必ず確認してから、納入してください。</t>
    <rPh sb="2" eb="5">
      <t>サンカリョウ</t>
    </rPh>
    <rPh sb="6" eb="8">
      <t>ノウニュウ</t>
    </rPh>
    <rPh sb="9" eb="11">
      <t>ヘンシン</t>
    </rPh>
    <rPh sb="15" eb="16">
      <t>カナラ</t>
    </rPh>
    <rPh sb="17" eb="19">
      <t>カクニン</t>
    </rPh>
    <rPh sb="24" eb="26">
      <t>ノウニュウ</t>
    </rPh>
    <phoneticPr fontId="3"/>
  </si>
  <si>
    <t>　　1つのアドレスに対して1回しか返信メールは発信しません。訂正等で送る場合は訂正する項目は何なのかはっきりわかるようメール本文に記入してください。</t>
    <rPh sb="10" eb="11">
      <t>タイ</t>
    </rPh>
    <rPh sb="14" eb="15">
      <t>カイ</t>
    </rPh>
    <rPh sb="17" eb="19">
      <t>ヘンシン</t>
    </rPh>
    <rPh sb="23" eb="25">
      <t>ハッシン</t>
    </rPh>
    <rPh sb="30" eb="32">
      <t>テイセイ</t>
    </rPh>
    <rPh sb="32" eb="33">
      <t>トウ</t>
    </rPh>
    <rPh sb="34" eb="35">
      <t>オク</t>
    </rPh>
    <rPh sb="36" eb="38">
      <t>バアイ</t>
    </rPh>
    <rPh sb="39" eb="41">
      <t>テイセイ</t>
    </rPh>
    <rPh sb="43" eb="45">
      <t>コウモク</t>
    </rPh>
    <rPh sb="46" eb="47">
      <t>ナン</t>
    </rPh>
    <rPh sb="62" eb="64">
      <t>ホンブン</t>
    </rPh>
    <rPh sb="65" eb="67">
      <t>キニュウ</t>
    </rPh>
    <phoneticPr fontId="3"/>
  </si>
  <si>
    <t>小学生</t>
    <rPh sb="0" eb="3">
      <t>ショウガクセイ</t>
    </rPh>
    <phoneticPr fontId="3"/>
  </si>
  <si>
    <t>中学生</t>
    <rPh sb="0" eb="3">
      <t>チュウガクセイ</t>
    </rPh>
    <phoneticPr fontId="3"/>
  </si>
  <si>
    <t>高校生</t>
    <rPh sb="0" eb="3">
      <t>コウコウセイ</t>
    </rPh>
    <phoneticPr fontId="3"/>
  </si>
  <si>
    <t>一般</t>
    <rPh sb="0" eb="2">
      <t>イッパン</t>
    </rPh>
    <phoneticPr fontId="3"/>
  </si>
  <si>
    <t>プログラム代</t>
    <rPh sb="5" eb="6">
      <t>ダイ</t>
    </rPh>
    <phoneticPr fontId="3"/>
  </si>
  <si>
    <t>部数</t>
    <rPh sb="0" eb="2">
      <t>ブスウ</t>
    </rPh>
    <phoneticPr fontId="3"/>
  </si>
  <si>
    <t>チーム数</t>
    <rPh sb="3" eb="4">
      <t>スウ</t>
    </rPh>
    <phoneticPr fontId="3"/>
  </si>
  <si>
    <t>個人種目エントリー数と合計料金が表示されます。</t>
    <rPh sb="0" eb="4">
      <t>コジンシュモク</t>
    </rPh>
    <rPh sb="9" eb="10">
      <t>スウ</t>
    </rPh>
    <rPh sb="11" eb="15">
      <t>ゴウケイリョウキン</t>
    </rPh>
    <rPh sb="16" eb="18">
      <t>ヒョウジ</t>
    </rPh>
    <phoneticPr fontId="3"/>
  </si>
  <si>
    <r>
      <t>上記エントリー票の「所属」に該当します。</t>
    </r>
    <r>
      <rPr>
        <sz val="10"/>
        <color rgb="FFFF0000"/>
        <rFont val="ＭＳ Ｐゴシック"/>
        <family val="3"/>
        <charset val="128"/>
      </rPr>
      <t>６文字以内</t>
    </r>
    <r>
      <rPr>
        <sz val="10"/>
        <rFont val="ＭＳ Ｐゴシック"/>
        <family val="3"/>
        <charset val="128"/>
      </rPr>
      <t>で「中」「高」「大」を必ず最後につけてください。</t>
    </r>
    <phoneticPr fontId="3"/>
  </si>
  <si>
    <r>
      <t>プログラム代金:</t>
    </r>
    <r>
      <rPr>
        <b/>
        <u/>
        <sz val="10"/>
        <color rgb="FFFF0000"/>
        <rFont val="ＭＳ Ｐゴシック"/>
        <family val="3"/>
        <charset val="128"/>
      </rPr>
      <t>１部/￥600(必須)</t>
    </r>
    <r>
      <rPr>
        <u/>
        <sz val="10"/>
        <rFont val="ＭＳ Ｐゴシック"/>
        <family val="3"/>
        <charset val="128"/>
      </rPr>
      <t xml:space="preserve"> 2部以上は部数を増やして下さい</t>
    </r>
    <r>
      <rPr>
        <sz val="10"/>
        <rFont val="ＭＳ Ｐゴシック"/>
        <family val="3"/>
        <charset val="128"/>
      </rPr>
      <t>。</t>
    </r>
    <rPh sb="16" eb="18">
      <t>ヒッス</t>
    </rPh>
    <rPh sb="21" eb="24">
      <t>ブイジョウ</t>
    </rPh>
    <rPh sb="25" eb="27">
      <t>ブスウ</t>
    </rPh>
    <rPh sb="28" eb="29">
      <t>フ</t>
    </rPh>
    <rPh sb="32" eb="33">
      <t>クダ</t>
    </rPh>
    <phoneticPr fontId="3"/>
  </si>
  <si>
    <t>＊リレーのみ</t>
    <phoneticPr fontId="3"/>
  </si>
  <si>
    <t>中学リレー</t>
    <rPh sb="0" eb="2">
      <t>チュウガク</t>
    </rPh>
    <phoneticPr fontId="3"/>
  </si>
  <si>
    <t>高校リレー</t>
    <rPh sb="0" eb="2">
      <t>コウコウ</t>
    </rPh>
    <phoneticPr fontId="3"/>
  </si>
  <si>
    <t>一般リレー</t>
    <rPh sb="0" eb="2">
      <t>イッパン</t>
    </rPh>
    <phoneticPr fontId="3"/>
  </si>
  <si>
    <t>計</t>
    <rPh sb="0" eb="1">
      <t>ケイ</t>
    </rPh>
    <phoneticPr fontId="3"/>
  </si>
  <si>
    <t>1年</t>
    <rPh sb="1" eb="2">
      <t>ネン</t>
    </rPh>
    <phoneticPr fontId="3"/>
  </si>
  <si>
    <t>2年</t>
    <rPh sb="1" eb="2">
      <t>ネン</t>
    </rPh>
    <phoneticPr fontId="3"/>
  </si>
  <si>
    <t>3年</t>
    <rPh sb="1" eb="2">
      <t>ネン</t>
    </rPh>
    <phoneticPr fontId="3"/>
  </si>
  <si>
    <t>リレー組分け</t>
    <rPh sb="3" eb="5">
      <t>クミブン</t>
    </rPh>
    <phoneticPr fontId="3"/>
  </si>
  <si>
    <t>中1男_800</t>
    <rPh sb="0" eb="1">
      <t>チュウ</t>
    </rPh>
    <rPh sb="2" eb="3">
      <t>オトコ</t>
    </rPh>
    <phoneticPr fontId="3"/>
  </si>
  <si>
    <t>中1500</t>
    <rPh sb="0" eb="1">
      <t>チュウ</t>
    </rPh>
    <phoneticPr fontId="3"/>
  </si>
  <si>
    <t>中男400</t>
    <rPh sb="0" eb="1">
      <t>チュウ</t>
    </rPh>
    <rPh sb="1" eb="2">
      <t>オトコ</t>
    </rPh>
    <phoneticPr fontId="3"/>
  </si>
  <si>
    <t>中男3000</t>
    <rPh sb="0" eb="1">
      <t>チュウ</t>
    </rPh>
    <rPh sb="1" eb="2">
      <t>オトコ</t>
    </rPh>
    <phoneticPr fontId="3"/>
  </si>
  <si>
    <t>中女100H</t>
  </si>
  <si>
    <t>中男110H</t>
    <rPh sb="0" eb="1">
      <t>チュウ</t>
    </rPh>
    <rPh sb="1" eb="2">
      <t>オトコ</t>
    </rPh>
    <phoneticPr fontId="3"/>
  </si>
  <si>
    <t>中砲丸投</t>
    <rPh sb="0" eb="1">
      <t>チュウ</t>
    </rPh>
    <rPh sb="1" eb="4">
      <t>ホウガンナ</t>
    </rPh>
    <phoneticPr fontId="3"/>
  </si>
  <si>
    <t>男1500</t>
    <rPh sb="0" eb="1">
      <t>オトコ</t>
    </rPh>
    <phoneticPr fontId="3"/>
  </si>
  <si>
    <t>女3000</t>
    <rPh sb="0" eb="1">
      <t>オンナ</t>
    </rPh>
    <phoneticPr fontId="3"/>
  </si>
  <si>
    <t>男5000</t>
    <rPh sb="0" eb="1">
      <t>オトコ</t>
    </rPh>
    <phoneticPr fontId="3"/>
  </si>
  <si>
    <t>走幅跳</t>
    <rPh sb="0" eb="1">
      <t>ハシ</t>
    </rPh>
    <rPh sb="1" eb="2">
      <t>ハバ</t>
    </rPh>
    <rPh sb="2" eb="3">
      <t>ト</t>
    </rPh>
    <phoneticPr fontId="3"/>
  </si>
  <si>
    <t>三段跳</t>
    <rPh sb="0" eb="3">
      <t>サンダント</t>
    </rPh>
    <phoneticPr fontId="3"/>
  </si>
  <si>
    <t>砲丸投(4.000kg)</t>
    <rPh sb="0" eb="3">
      <t>ホウガンナ</t>
    </rPh>
    <phoneticPr fontId="3"/>
  </si>
  <si>
    <t>北</t>
    <rPh sb="0" eb="1">
      <t>キタ</t>
    </rPh>
    <phoneticPr fontId="3"/>
  </si>
  <si>
    <t>三郎</t>
    <rPh sb="0" eb="2">
      <t>サブロウ</t>
    </rPh>
    <phoneticPr fontId="3"/>
  </si>
  <si>
    <t>ＫＩＴＡ</t>
    <phoneticPr fontId="3"/>
  </si>
  <si>
    <t>1</t>
    <phoneticPr fontId="3"/>
  </si>
  <si>
    <t>02</t>
    <phoneticPr fontId="3"/>
  </si>
  <si>
    <t>20</t>
    <phoneticPr fontId="3"/>
  </si>
  <si>
    <t>赤羽岩淵中</t>
    <phoneticPr fontId="3"/>
  </si>
  <si>
    <t>赤羽岩淵中</t>
    <rPh sb="0" eb="4">
      <t>アカバネイワブチ</t>
    </rPh>
    <rPh sb="4" eb="5">
      <t>チュウ</t>
    </rPh>
    <phoneticPr fontId="3"/>
  </si>
  <si>
    <r>
      <rPr>
        <b/>
        <sz val="18"/>
        <color rgb="FFFF0000"/>
        <rFont val="ＭＳ Ｐゴシック"/>
        <family val="3"/>
        <charset val="128"/>
      </rPr>
      <t>【注意事項】</t>
    </r>
    <r>
      <rPr>
        <b/>
        <sz val="18"/>
        <rFont val="ＭＳ Ｐゴシック"/>
        <family val="3"/>
        <charset val="128"/>
      </rPr>
      <t>　必ずお読みください。入力不備によるエントリー不可が散見しています。</t>
    </r>
    <rPh sb="1" eb="3">
      <t>チュウイ</t>
    </rPh>
    <rPh sb="3" eb="5">
      <t>ジコウ</t>
    </rPh>
    <rPh sb="7" eb="8">
      <t>カナラ</t>
    </rPh>
    <rPh sb="10" eb="11">
      <t>ヨ</t>
    </rPh>
    <rPh sb="17" eb="19">
      <t>ニュウリョク</t>
    </rPh>
    <rPh sb="19" eb="21">
      <t>フビ</t>
    </rPh>
    <rPh sb="29" eb="31">
      <t>フカ</t>
    </rPh>
    <rPh sb="32" eb="34">
      <t>サンケン</t>
    </rPh>
    <phoneticPr fontId="3"/>
  </si>
  <si>
    <t>分</t>
    <rPh sb="0" eb="1">
      <t>フン</t>
    </rPh>
    <phoneticPr fontId="3"/>
  </si>
  <si>
    <t>小100</t>
    <rPh sb="0" eb="1">
      <t>ショウ</t>
    </rPh>
    <phoneticPr fontId="3"/>
  </si>
  <si>
    <t>小800</t>
    <rPh sb="0" eb="1">
      <t>ショウ</t>
    </rPh>
    <phoneticPr fontId="3"/>
  </si>
  <si>
    <r>
      <t>※プログラム代金:</t>
    </r>
    <r>
      <rPr>
        <b/>
        <u/>
        <sz val="12"/>
        <color rgb="FFFF0000"/>
        <rFont val="ＭＳ Ｐゴシック"/>
        <family val="3"/>
        <charset val="128"/>
      </rPr>
      <t>１部/￥600(必須)</t>
    </r>
    <r>
      <rPr>
        <u/>
        <sz val="12"/>
        <rFont val="ＭＳ Ｐゴシック"/>
        <family val="3"/>
        <charset val="128"/>
      </rPr>
      <t xml:space="preserve"> 2部以上は部数を増やして下さい</t>
    </r>
    <r>
      <rPr>
        <sz val="12"/>
        <rFont val="ＭＳ Ｐゴシック"/>
        <family val="3"/>
        <charset val="128"/>
      </rPr>
      <t>。</t>
    </r>
    <rPh sb="17" eb="19">
      <t>ヒッス</t>
    </rPh>
    <rPh sb="22" eb="25">
      <t>ブイジョウ</t>
    </rPh>
    <rPh sb="26" eb="28">
      <t>ブスウ</t>
    </rPh>
    <rPh sb="29" eb="30">
      <t>フ</t>
    </rPh>
    <rPh sb="33" eb="34">
      <t>クダ</t>
    </rPh>
    <phoneticPr fontId="3"/>
  </si>
  <si>
    <t>個人種目
エントリー数</t>
    <rPh sb="0" eb="4">
      <t>コジンシュモク</t>
    </rPh>
    <rPh sb="10" eb="11">
      <t>スウ</t>
    </rPh>
    <phoneticPr fontId="3"/>
  </si>
  <si>
    <t>金額</t>
    <phoneticPr fontId="3"/>
  </si>
  <si>
    <t>＊リレー要員</t>
    <rPh sb="4" eb="6">
      <t>ヨウイン</t>
    </rPh>
    <phoneticPr fontId="3"/>
  </si>
  <si>
    <t>東山</t>
    <rPh sb="0" eb="2">
      <t>ヒガシヤマ</t>
    </rPh>
    <phoneticPr fontId="3"/>
  </si>
  <si>
    <t>京太郎</t>
    <rPh sb="0" eb="3">
      <t>キョウタロウ</t>
    </rPh>
    <phoneticPr fontId="3"/>
  </si>
  <si>
    <t>ＨＩＧＡＳＨＩＹＡＭＡ</t>
    <phoneticPr fontId="3"/>
  </si>
  <si>
    <t>2</t>
    <phoneticPr fontId="3"/>
  </si>
  <si>
    <t>10</t>
    <phoneticPr fontId="3"/>
  </si>
  <si>
    <t>00</t>
    <phoneticPr fontId="3"/>
  </si>
  <si>
    <t>A</t>
    <phoneticPr fontId="3"/>
  </si>
  <si>
    <t>＊リレー要員中学生</t>
  </si>
  <si>
    <t>＊リレー要員高校生</t>
  </si>
  <si>
    <t>＊リレー要員一般</t>
  </si>
  <si>
    <t>リレー
要員</t>
    <rPh sb="4" eb="6">
      <t>ヨウイン</t>
    </rPh>
    <phoneticPr fontId="3"/>
  </si>
  <si>
    <t>総数</t>
    <rPh sb="0" eb="2">
      <t>ソウスウ</t>
    </rPh>
    <phoneticPr fontId="3"/>
  </si>
  <si>
    <t>中共_200</t>
    <rPh sb="0" eb="1">
      <t>チュウ</t>
    </rPh>
    <rPh sb="1" eb="2">
      <t>トモ</t>
    </rPh>
    <phoneticPr fontId="3"/>
  </si>
  <si>
    <t>中共_800</t>
    <rPh sb="0" eb="1">
      <t>チュウ</t>
    </rPh>
    <rPh sb="1" eb="2">
      <t>トモ</t>
    </rPh>
    <phoneticPr fontId="3"/>
  </si>
  <si>
    <t>中共_走高跳</t>
    <rPh sb="0" eb="1">
      <t>ナカ</t>
    </rPh>
    <rPh sb="1" eb="2">
      <t>トモ</t>
    </rPh>
    <rPh sb="3" eb="4">
      <t>ハシ</t>
    </rPh>
    <rPh sb="4" eb="6">
      <t>タカト</t>
    </rPh>
    <phoneticPr fontId="3"/>
  </si>
  <si>
    <t>中共_走幅跳</t>
    <rPh sb="0" eb="1">
      <t>ナカ</t>
    </rPh>
    <rPh sb="1" eb="2">
      <t>トモ</t>
    </rPh>
    <rPh sb="3" eb="4">
      <t>ハシ</t>
    </rPh>
    <rPh sb="4" eb="5">
      <t>ハバ</t>
    </rPh>
    <rPh sb="5" eb="6">
      <t>ト</t>
    </rPh>
    <phoneticPr fontId="3"/>
  </si>
  <si>
    <t>中共_砲丸投</t>
    <rPh sb="0" eb="1">
      <t>ナカ</t>
    </rPh>
    <rPh sb="1" eb="2">
      <t>トモ</t>
    </rPh>
    <rPh sb="3" eb="6">
      <t>ホウガンナ</t>
    </rPh>
    <phoneticPr fontId="3"/>
  </si>
  <si>
    <t>一般･高校_800</t>
    <rPh sb="0" eb="2">
      <t>イッパン</t>
    </rPh>
    <rPh sb="3" eb="5">
      <t>コウコウ</t>
    </rPh>
    <phoneticPr fontId="3"/>
  </si>
  <si>
    <t>一般･高校_5000男</t>
    <rPh sb="0" eb="2">
      <t>イッパン</t>
    </rPh>
    <rPh sb="3" eb="5">
      <t>コウコウ</t>
    </rPh>
    <rPh sb="10" eb="11">
      <t>ダン</t>
    </rPh>
    <phoneticPr fontId="3"/>
  </si>
  <si>
    <t>一般・高校_3000女</t>
    <rPh sb="0" eb="2">
      <t>イッパン</t>
    </rPh>
    <rPh sb="3" eb="5">
      <t>コウコウ</t>
    </rPh>
    <rPh sb="10" eb="11">
      <t>ジョ</t>
    </rPh>
    <phoneticPr fontId="3"/>
  </si>
  <si>
    <t>高_砲丸投_男</t>
    <rPh sb="0" eb="1">
      <t>コウ</t>
    </rPh>
    <rPh sb="2" eb="5">
      <t>ホウガンナ</t>
    </rPh>
    <rPh sb="6" eb="7">
      <t>ダン</t>
    </rPh>
    <phoneticPr fontId="3"/>
  </si>
  <si>
    <t>一般･高校_走高跳</t>
    <rPh sb="0" eb="2">
      <t>イッパン</t>
    </rPh>
    <rPh sb="3" eb="5">
      <t>コウコウ</t>
    </rPh>
    <rPh sb="6" eb="7">
      <t>ハシ</t>
    </rPh>
    <rPh sb="7" eb="9">
      <t>タカト</t>
    </rPh>
    <phoneticPr fontId="3"/>
  </si>
  <si>
    <t>一般_砲丸投_男</t>
    <rPh sb="0" eb="2">
      <t>イッパン</t>
    </rPh>
    <rPh sb="3" eb="6">
      <t>ホウガンナゲ</t>
    </rPh>
    <rPh sb="7" eb="8">
      <t>ダン</t>
    </rPh>
    <phoneticPr fontId="3"/>
  </si>
  <si>
    <t>一般･高校_砲丸投_女</t>
    <rPh sb="0" eb="2">
      <t>イッパン</t>
    </rPh>
    <rPh sb="3" eb="5">
      <t>コウコウ</t>
    </rPh>
    <rPh sb="6" eb="9">
      <t>ホウガンナゲ</t>
    </rPh>
    <rPh sb="10" eb="11">
      <t>ジョ</t>
    </rPh>
    <phoneticPr fontId="3"/>
  </si>
  <si>
    <t>一般･高校_やり投げ</t>
    <rPh sb="0" eb="2">
      <t>イッパン</t>
    </rPh>
    <rPh sb="3" eb="5">
      <t>コウコウ</t>
    </rPh>
    <rPh sb="8" eb="9">
      <t>ナ</t>
    </rPh>
    <phoneticPr fontId="3"/>
  </si>
  <si>
    <t>男＊リレー要員</t>
  </si>
  <si>
    <t>男中1＊リレー要員</t>
  </si>
  <si>
    <t>男中2＊リレー要員</t>
  </si>
  <si>
    <t>男中3＊リレー要員</t>
  </si>
  <si>
    <t>男高1＊リレー要員</t>
  </si>
  <si>
    <t>男高2＊リレー要員</t>
  </si>
  <si>
    <t>男高3＊リレー要員</t>
  </si>
  <si>
    <t>男小1小100</t>
  </si>
  <si>
    <t>男小2小100</t>
  </si>
  <si>
    <t>男小3小100</t>
  </si>
  <si>
    <t>男小4小100</t>
  </si>
  <si>
    <t>男小5小100</t>
  </si>
  <si>
    <t>男小6小100</t>
  </si>
  <si>
    <t>男小1小800</t>
  </si>
  <si>
    <t>男小2小800</t>
  </si>
  <si>
    <t>男小3小800</t>
  </si>
  <si>
    <t>男小4小800</t>
  </si>
  <si>
    <t>男小5小800</t>
  </si>
  <si>
    <t>男小6小800</t>
  </si>
  <si>
    <t>男中1中1_100</t>
  </si>
  <si>
    <t>男中2中2_100</t>
  </si>
  <si>
    <t>男中3中3_100</t>
  </si>
  <si>
    <t>男中1中共_200</t>
  </si>
  <si>
    <t>男中2中共_200</t>
  </si>
  <si>
    <t>男中3中共_200</t>
  </si>
  <si>
    <t>男中2中共_800</t>
  </si>
  <si>
    <t>男中3中共_800</t>
  </si>
  <si>
    <t>男中1中共_走高跳</t>
  </si>
  <si>
    <t>男中2中共_走高跳</t>
  </si>
  <si>
    <t>男中3中共_走高跳</t>
  </si>
  <si>
    <t>男中1中共_走幅跳</t>
  </si>
  <si>
    <t>男中2中共_走幅跳</t>
  </si>
  <si>
    <t>男中3中共_走幅跳</t>
  </si>
  <si>
    <t>男中1中共_砲丸投</t>
  </si>
  <si>
    <t>男中2中共_砲丸投</t>
  </si>
  <si>
    <t>男中3中共_砲丸投</t>
  </si>
  <si>
    <t>男高1一般･高校_800</t>
  </si>
  <si>
    <t>男高2一般･高校_800</t>
  </si>
  <si>
    <t>男高3一般･高校_800</t>
  </si>
  <si>
    <t>男高1一般･高校_5000男</t>
  </si>
  <si>
    <t>男高2一般･高校_5000男</t>
  </si>
  <si>
    <t>男高3一般･高校_5000男</t>
  </si>
  <si>
    <t>男高1高_砲丸投_男</t>
  </si>
  <si>
    <t>男高2高_砲丸投_男</t>
  </si>
  <si>
    <t>男高3高_砲丸投_男</t>
  </si>
  <si>
    <t>男高1一般･高校_やり投げ</t>
  </si>
  <si>
    <t>男高2一般･高校_やり投げ</t>
  </si>
  <si>
    <t>男高3一般･高校_やり投げ</t>
  </si>
  <si>
    <t>男一般･高校_800</t>
  </si>
  <si>
    <t>男一般･高校_5000男</t>
  </si>
  <si>
    <t>男一般･高校_走高跳</t>
  </si>
  <si>
    <t>男一般_砲丸投_男</t>
  </si>
  <si>
    <t>男一般･高校_やり投げ</t>
  </si>
  <si>
    <t>女＊リレー要員</t>
  </si>
  <si>
    <t>女中1＊リレー要員</t>
  </si>
  <si>
    <t>女中2＊リレー要員</t>
  </si>
  <si>
    <t>女中3＊リレー要員</t>
  </si>
  <si>
    <t>女高1＊リレー要員</t>
  </si>
  <si>
    <t>女高2＊リレー要員</t>
  </si>
  <si>
    <t>女高3＊リレー要員</t>
  </si>
  <si>
    <t>女小1小100</t>
  </si>
  <si>
    <t>女小2小100</t>
  </si>
  <si>
    <t>女小3小100</t>
  </si>
  <si>
    <t>女小4小100</t>
  </si>
  <si>
    <t>女小5小100</t>
  </si>
  <si>
    <t>女小6小100</t>
  </si>
  <si>
    <t>女小1小800</t>
  </si>
  <si>
    <t>女小2小800</t>
  </si>
  <si>
    <t>女小3小800</t>
  </si>
  <si>
    <t>女小4小800</t>
  </si>
  <si>
    <t>女小5小800</t>
  </si>
  <si>
    <t>女小6小800</t>
  </si>
  <si>
    <t>女中1中1_100</t>
  </si>
  <si>
    <t>女中2中2_100</t>
  </si>
  <si>
    <t>女中3中3_100</t>
  </si>
  <si>
    <t>女中1中共_200</t>
  </si>
  <si>
    <t>女中2中共_200</t>
  </si>
  <si>
    <t>女中3中共_200</t>
  </si>
  <si>
    <t>女中2中共_800</t>
  </si>
  <si>
    <t>女中3中共_800</t>
  </si>
  <si>
    <t>女中1中共_走高跳</t>
  </si>
  <si>
    <t>女中2中共_走高跳</t>
  </si>
  <si>
    <t>女中3中共_走高跳</t>
  </si>
  <si>
    <t>女中1中共_走幅跳</t>
  </si>
  <si>
    <t>女中2中共_走幅跳</t>
  </si>
  <si>
    <t>女中3中共_走幅跳</t>
  </si>
  <si>
    <t>女中1中共_砲丸投</t>
  </si>
  <si>
    <t>女中2中共_砲丸投</t>
  </si>
  <si>
    <t>女中3中共_砲丸投</t>
  </si>
  <si>
    <t>女高1一般･高校_800</t>
  </si>
  <si>
    <t>女高2一般･高校_800</t>
  </si>
  <si>
    <t>女高3一般･高校_800</t>
  </si>
  <si>
    <t>女高1一般・高校_3000女</t>
  </si>
  <si>
    <t>女高2一般・高校_3000女</t>
  </si>
  <si>
    <t>女高3一般・高校_3000女</t>
  </si>
  <si>
    <t>女高1一般･高校_砲丸投_女</t>
  </si>
  <si>
    <t>女高2一般･高校_砲丸投_女</t>
  </si>
  <si>
    <t>女高3一般･高校_砲丸投_女</t>
  </si>
  <si>
    <t>女高1一般･高校_やり投げ</t>
  </si>
  <si>
    <t>女高2一般･高校_やり投げ</t>
  </si>
  <si>
    <t>女高3一般･高校_やり投げ</t>
  </si>
  <si>
    <t>女一般･高校_800</t>
  </si>
  <si>
    <t>女一般・高校_3000女</t>
  </si>
  <si>
    <t>女一般･高校_走高跳</t>
  </si>
  <si>
    <t>女一般･高校_砲丸投_女</t>
  </si>
  <si>
    <t>女一般･高校_やり投げ</t>
  </si>
  <si>
    <t>男高1一般･高校_走高跳</t>
  </si>
  <si>
    <t>男高2一般･高校_走高跳</t>
  </si>
  <si>
    <t>男高3一般･高校_走高跳</t>
  </si>
  <si>
    <t>女高1一般･高校_走高跳</t>
  </si>
  <si>
    <t>女高2一般･高校_走高跳</t>
  </si>
  <si>
    <t>女高3一般･高校_走高跳</t>
  </si>
  <si>
    <t>組分け</t>
    <rPh sb="0" eb="2">
      <t>クミブン</t>
    </rPh>
    <phoneticPr fontId="3"/>
  </si>
  <si>
    <t>リレー</t>
    <phoneticPr fontId="3"/>
  </si>
  <si>
    <r>
      <t>ここに団体名（個人参加の場合は氏名）
を打込むと</t>
    </r>
    <r>
      <rPr>
        <sz val="40"/>
        <color rgb="FF0000C8"/>
        <rFont val="ＭＳ Ｐゴシック"/>
        <family val="3"/>
        <charset val="128"/>
        <scheme val="minor"/>
      </rPr>
      <t>カードに反映</t>
    </r>
    <r>
      <rPr>
        <sz val="40"/>
        <color theme="1"/>
        <rFont val="ＭＳ Ｐゴシック"/>
        <family val="2"/>
        <charset val="128"/>
        <scheme val="minor"/>
      </rPr>
      <t xml:space="preserve">します。
</t>
    </r>
    <r>
      <rPr>
        <b/>
        <sz val="40"/>
        <color rgb="FFFF0000"/>
        <rFont val="ＭＳ Ｐゴシック"/>
        <family val="3"/>
        <charset val="128"/>
        <scheme val="minor"/>
      </rPr>
      <t>↓　　　　↓</t>
    </r>
    <rPh sb="3" eb="5">
      <t>ダンタイ</t>
    </rPh>
    <rPh sb="5" eb="6">
      <t>メイ</t>
    </rPh>
    <rPh sb="7" eb="9">
      <t>コジン</t>
    </rPh>
    <rPh sb="9" eb="11">
      <t>サンカ</t>
    </rPh>
    <rPh sb="12" eb="14">
      <t>バアイ</t>
    </rPh>
    <rPh sb="15" eb="17">
      <t>シメイ</t>
    </rPh>
    <rPh sb="20" eb="22">
      <t>ウチコ</t>
    </rPh>
    <rPh sb="28" eb="30">
      <t>ハンエイ</t>
    </rPh>
    <phoneticPr fontId="34"/>
  </si>
  <si>
    <t>引 率</t>
    <rPh sb="0" eb="1">
      <t>イン</t>
    </rPh>
    <rPh sb="2" eb="3">
      <t>リツ</t>
    </rPh>
    <phoneticPr fontId="34"/>
  </si>
  <si>
    <t>選 手</t>
    <rPh sb="0" eb="1">
      <t>セン</t>
    </rPh>
    <rPh sb="2" eb="3">
      <t>テ</t>
    </rPh>
    <phoneticPr fontId="34"/>
  </si>
  <si>
    <t>団体名</t>
    <rPh sb="0" eb="3">
      <t>ダンタイメイ</t>
    </rPh>
    <phoneticPr fontId="34"/>
  </si>
  <si>
    <t>北区陸上競技協会</t>
    <rPh sb="0" eb="2">
      <t>キタク</t>
    </rPh>
    <rPh sb="2" eb="4">
      <t>リクジョウ</t>
    </rPh>
    <rPh sb="4" eb="6">
      <t>キョウギ</t>
    </rPh>
    <rPh sb="6" eb="8">
      <t>キョウカイ</t>
    </rPh>
    <phoneticPr fontId="44"/>
  </si>
  <si>
    <t>←</t>
    <phoneticPr fontId="3"/>
  </si>
  <si>
    <t>〇〇〇〇〇中学</t>
    <rPh sb="5" eb="7">
      <t>チュウガク</t>
    </rPh>
    <phoneticPr fontId="34"/>
  </si>
  <si>
    <t>　　集　計　一　覧 (必要事項を記入してください)</t>
    <rPh sb="2" eb="3">
      <t>シュウ</t>
    </rPh>
    <rPh sb="4" eb="5">
      <t>ケイ</t>
    </rPh>
    <rPh sb="6" eb="7">
      <t>イチ</t>
    </rPh>
    <rPh sb="8" eb="9">
      <t>ラン</t>
    </rPh>
    <rPh sb="11" eb="15">
      <t>ヒツヨウジコウ</t>
    </rPh>
    <rPh sb="16" eb="18">
      <t>キニュウ</t>
    </rPh>
    <phoneticPr fontId="3"/>
  </si>
  <si>
    <t>★必要事項入力欄へ</t>
  </si>
  <si>
    <t>中共_100H女</t>
    <rPh sb="0" eb="1">
      <t>チュウ</t>
    </rPh>
    <rPh sb="1" eb="2">
      <t>キョウ</t>
    </rPh>
    <rPh sb="7" eb="8">
      <t>ジョ</t>
    </rPh>
    <phoneticPr fontId="3"/>
  </si>
  <si>
    <t>中共_3000男</t>
    <rPh sb="0" eb="1">
      <t>チュウ</t>
    </rPh>
    <rPh sb="1" eb="2">
      <t>トモ</t>
    </rPh>
    <rPh sb="7" eb="8">
      <t>ダン</t>
    </rPh>
    <phoneticPr fontId="3"/>
  </si>
  <si>
    <t>女中1中共_100H女</t>
  </si>
  <si>
    <t>女中2中共_100H女</t>
  </si>
  <si>
    <t>女中3中共_100H女</t>
  </si>
  <si>
    <t>中共_400男</t>
    <rPh sb="0" eb="1">
      <t>チュウ</t>
    </rPh>
    <rPh sb="1" eb="2">
      <t>キョウ</t>
    </rPh>
    <rPh sb="6" eb="7">
      <t>オトコ</t>
    </rPh>
    <phoneticPr fontId="3"/>
  </si>
  <si>
    <t>中1_800男</t>
    <rPh sb="0" eb="1">
      <t>チュウ</t>
    </rPh>
    <rPh sb="6" eb="7">
      <t>オトコ</t>
    </rPh>
    <phoneticPr fontId="3"/>
  </si>
  <si>
    <t>中共_1500</t>
    <rPh sb="0" eb="1">
      <t>チュウ</t>
    </rPh>
    <rPh sb="1" eb="2">
      <t>トモ</t>
    </rPh>
    <phoneticPr fontId="3"/>
  </si>
  <si>
    <t>中共_110H男</t>
    <rPh sb="0" eb="1">
      <t>チュウ</t>
    </rPh>
    <rPh sb="1" eb="2">
      <t>キョウ</t>
    </rPh>
    <rPh sb="7" eb="8">
      <t>ダン</t>
    </rPh>
    <phoneticPr fontId="3"/>
  </si>
  <si>
    <t>一般･高校_100</t>
    <rPh sb="0" eb="2">
      <t>イッパン</t>
    </rPh>
    <rPh sb="3" eb="5">
      <t>コウコウ</t>
    </rPh>
    <phoneticPr fontId="3"/>
  </si>
  <si>
    <t>一般･高校_200</t>
    <rPh sb="0" eb="2">
      <t>イッパン</t>
    </rPh>
    <rPh sb="3" eb="5">
      <t>コウコウ</t>
    </rPh>
    <phoneticPr fontId="3"/>
  </si>
  <si>
    <t>一般･高校_400</t>
    <rPh sb="0" eb="2">
      <t>イッパン</t>
    </rPh>
    <rPh sb="3" eb="5">
      <t>コウコウ</t>
    </rPh>
    <phoneticPr fontId="3"/>
  </si>
  <si>
    <t>一般・高校_1500男</t>
    <rPh sb="0" eb="2">
      <t>イッパン</t>
    </rPh>
    <rPh sb="3" eb="5">
      <t>コウコウ</t>
    </rPh>
    <rPh sb="10" eb="11">
      <t>オトコ</t>
    </rPh>
    <phoneticPr fontId="3"/>
  </si>
  <si>
    <t>一般･高校_走幅跳</t>
    <rPh sb="0" eb="2">
      <t>イッパン</t>
    </rPh>
    <rPh sb="3" eb="5">
      <t>コウコウ</t>
    </rPh>
    <rPh sb="6" eb="7">
      <t>ハシ</t>
    </rPh>
    <rPh sb="7" eb="9">
      <t>ハバトビ</t>
    </rPh>
    <phoneticPr fontId="3"/>
  </si>
  <si>
    <t>一般･高校_三段跳</t>
    <rPh sb="0" eb="2">
      <t>イッパン</t>
    </rPh>
    <rPh sb="3" eb="5">
      <t>コウコウ</t>
    </rPh>
    <rPh sb="6" eb="9">
      <t>サンダントビ</t>
    </rPh>
    <phoneticPr fontId="3"/>
  </si>
  <si>
    <t>男中1中共_400男</t>
  </si>
  <si>
    <t>男中2中共_400男</t>
  </si>
  <si>
    <t>男中3中共_400男</t>
  </si>
  <si>
    <t>男中1中1_800男</t>
  </si>
  <si>
    <t>男中1中共_1500</t>
  </si>
  <si>
    <t>男中2中共_1500</t>
  </si>
  <si>
    <t>男中3中共_1500</t>
  </si>
  <si>
    <t>男中1中共_3000男</t>
  </si>
  <si>
    <t>男中2中共_3000男</t>
  </si>
  <si>
    <t>男中3中共_3000男</t>
  </si>
  <si>
    <t>男中1中共_110H男</t>
  </si>
  <si>
    <t>男中2中共_110H男</t>
  </si>
  <si>
    <t>男中3中共_110H男</t>
  </si>
  <si>
    <t>女中1中共_800</t>
  </si>
  <si>
    <t>女中1中共_1500</t>
  </si>
  <si>
    <t>女中2中共_1500</t>
  </si>
  <si>
    <t>女中3中共_1500</t>
  </si>
  <si>
    <t>男高1一般･高校_100</t>
  </si>
  <si>
    <t>男高2一般･高校_100</t>
  </si>
  <si>
    <t>男高3一般･高校_100</t>
  </si>
  <si>
    <t>男高1一般･高校_200</t>
  </si>
  <si>
    <t>男高2一般･高校_200</t>
  </si>
  <si>
    <t>男高3一般･高校_200</t>
  </si>
  <si>
    <t>男高1一般･高校_400</t>
  </si>
  <si>
    <t>男高2一般･高校_400</t>
  </si>
  <si>
    <t>男高3一般･高校_400</t>
  </si>
  <si>
    <t>男高1一般・高校_1500男</t>
  </si>
  <si>
    <t>男高2一般・高校_1500男</t>
  </si>
  <si>
    <t>男高3一般・高校_1500男</t>
  </si>
  <si>
    <t>男高1一般･高校_走幅跳</t>
  </si>
  <si>
    <t>男高2一般･高校_走幅跳</t>
  </si>
  <si>
    <t>男高3一般･高校_走幅跳</t>
  </si>
  <si>
    <t>男高1一般･高校_三段跳</t>
  </si>
  <si>
    <t>男高2一般･高校_三段跳</t>
  </si>
  <si>
    <t>男高3一般･高校_三段跳</t>
  </si>
  <si>
    <t>女高1一般･高校_100</t>
  </si>
  <si>
    <t>女高2一般･高校_100</t>
  </si>
  <si>
    <t>女高3一般･高校_100</t>
  </si>
  <si>
    <t>女高1一般･高校_200</t>
  </si>
  <si>
    <t>女高2一般･高校_200</t>
  </si>
  <si>
    <t>女高3一般･高校_200</t>
  </si>
  <si>
    <t>女高1一般･高校_400</t>
  </si>
  <si>
    <t>女高2一般･高校_400</t>
  </si>
  <si>
    <t>女高3一般･高校_400</t>
  </si>
  <si>
    <t>女高1一般･高校_走幅跳</t>
  </si>
  <si>
    <t>女高2一般･高校_走幅跳</t>
  </si>
  <si>
    <t>女高3一般･高校_走幅跳</t>
  </si>
  <si>
    <t>女高1一般･高校_三段跳</t>
  </si>
  <si>
    <t>女高2一般･高校_三段跳</t>
  </si>
  <si>
    <t>女高3一般･高校_三段跳</t>
  </si>
  <si>
    <t>男一般･高校_100</t>
  </si>
  <si>
    <t>男一般･高校_200</t>
  </si>
  <si>
    <t>男一般･高校_400</t>
  </si>
  <si>
    <t>男一般・高校_1500男</t>
  </si>
  <si>
    <t>男一般･高校_走幅跳</t>
  </si>
  <si>
    <t>男一般･高校_三段跳</t>
  </si>
  <si>
    <t>女一般･高校_100</t>
  </si>
  <si>
    <t>女一般･高校_200</t>
  </si>
  <si>
    <t>女一般･高校_400</t>
  </si>
  <si>
    <t>女一般･高校_走幅跳</t>
  </si>
  <si>
    <t>女一般･高校_三段跳</t>
  </si>
  <si>
    <t>小学生100m 男子 or 女子</t>
    <rPh sb="0" eb="3">
      <t>ショウガクセイ</t>
    </rPh>
    <rPh sb="8" eb="10">
      <t>ダンシ</t>
    </rPh>
    <rPh sb="14" eb="16">
      <t>ジョシ</t>
    </rPh>
    <phoneticPr fontId="3"/>
  </si>
  <si>
    <t>小学生800m 男子 or 女子</t>
    <rPh sb="0" eb="3">
      <t>ショウガクセイ</t>
    </rPh>
    <rPh sb="8" eb="10">
      <t>ダンシ</t>
    </rPh>
    <rPh sb="14" eb="16">
      <t>ジョシ</t>
    </rPh>
    <phoneticPr fontId="3"/>
  </si>
  <si>
    <t>中学生男子 1年100m</t>
    <rPh sb="0" eb="3">
      <t>チュウガクセイ</t>
    </rPh>
    <rPh sb="3" eb="5">
      <t>ダンシ</t>
    </rPh>
    <rPh sb="7" eb="8">
      <t>ネン</t>
    </rPh>
    <phoneticPr fontId="3"/>
  </si>
  <si>
    <t>中学生男子 2年100m</t>
    <rPh sb="0" eb="3">
      <t>チュウガクセイ</t>
    </rPh>
    <rPh sb="3" eb="5">
      <t>ダンシ</t>
    </rPh>
    <rPh sb="7" eb="8">
      <t>ネン</t>
    </rPh>
    <phoneticPr fontId="3"/>
  </si>
  <si>
    <t>中学生男子 3年100m</t>
    <rPh sb="0" eb="3">
      <t>チュウガクセイ</t>
    </rPh>
    <rPh sb="3" eb="5">
      <t>ダンシ</t>
    </rPh>
    <rPh sb="7" eb="8">
      <t>ネン</t>
    </rPh>
    <phoneticPr fontId="3"/>
  </si>
  <si>
    <t xml:space="preserve">中学生 共通200m 男子 or 女子 </t>
    <rPh sb="4" eb="6">
      <t>キョウツウ</t>
    </rPh>
    <phoneticPr fontId="3"/>
  </si>
  <si>
    <t xml:space="preserve">中学生 共通400m 男子 or 女子 </t>
    <rPh sb="4" eb="6">
      <t>キョウツウ</t>
    </rPh>
    <phoneticPr fontId="3"/>
  </si>
  <si>
    <t>中学生男子 1年800m</t>
    <rPh sb="0" eb="3">
      <t>チュウガクセイ</t>
    </rPh>
    <rPh sb="3" eb="5">
      <t>ダンシ</t>
    </rPh>
    <rPh sb="7" eb="8">
      <t>ネン</t>
    </rPh>
    <phoneticPr fontId="3"/>
  </si>
  <si>
    <t xml:space="preserve">中学生 共通800m 男子 or 女子 </t>
    <rPh sb="4" eb="6">
      <t>キョウツウ</t>
    </rPh>
    <phoneticPr fontId="3"/>
  </si>
  <si>
    <t xml:space="preserve">中学生 共通1500m 男子 or 女子 </t>
    <rPh sb="4" eb="6">
      <t>キョウツウ</t>
    </rPh>
    <phoneticPr fontId="3"/>
  </si>
  <si>
    <t>中学生男子 共通3000m</t>
    <rPh sb="3" eb="5">
      <t>ダンシ</t>
    </rPh>
    <rPh sb="6" eb="8">
      <t>キョウツウ</t>
    </rPh>
    <phoneticPr fontId="3"/>
  </si>
  <si>
    <t>中学生男子 共通110mH</t>
    <rPh sb="3" eb="5">
      <t>ダンシ</t>
    </rPh>
    <rPh sb="6" eb="8">
      <t>キョウツウ</t>
    </rPh>
    <phoneticPr fontId="3"/>
  </si>
  <si>
    <t>中学生女子 共通100mH</t>
    <rPh sb="3" eb="5">
      <t>ジョシ</t>
    </rPh>
    <rPh sb="6" eb="8">
      <t>キョウツウ</t>
    </rPh>
    <phoneticPr fontId="3"/>
  </si>
  <si>
    <t xml:space="preserve">中学生 共通走高跳 男子 or 女子 </t>
    <rPh sb="4" eb="6">
      <t>キョウツウ</t>
    </rPh>
    <rPh sb="6" eb="9">
      <t>ハシリタカトビ</t>
    </rPh>
    <phoneticPr fontId="3"/>
  </si>
  <si>
    <t xml:space="preserve">中学生 共通走幅跳 男子 or 女子 </t>
    <rPh sb="4" eb="6">
      <t>キョウツウ</t>
    </rPh>
    <rPh sb="6" eb="7">
      <t>ソウ</t>
    </rPh>
    <rPh sb="7" eb="9">
      <t>ハバトビ</t>
    </rPh>
    <phoneticPr fontId="3"/>
  </si>
  <si>
    <t xml:space="preserve">中学生 共通砲丸投 男子 or 女子 </t>
    <rPh sb="4" eb="6">
      <t>キョウツウ</t>
    </rPh>
    <rPh sb="6" eb="9">
      <t>ホウガンナゲ</t>
    </rPh>
    <phoneticPr fontId="3"/>
  </si>
  <si>
    <t>高校 or 一般 100m 男子 or 女子</t>
    <rPh sb="0" eb="2">
      <t>コウコウ</t>
    </rPh>
    <rPh sb="6" eb="8">
      <t>イッパン</t>
    </rPh>
    <phoneticPr fontId="3"/>
  </si>
  <si>
    <t>高校 or 一般 200m 男子 or 女子</t>
    <rPh sb="0" eb="2">
      <t>コウコウ</t>
    </rPh>
    <rPh sb="6" eb="8">
      <t>イッパン</t>
    </rPh>
    <phoneticPr fontId="3"/>
  </si>
  <si>
    <t>高校 or 一般 400m 男子 or 女子</t>
    <rPh sb="0" eb="2">
      <t>コウコウ</t>
    </rPh>
    <rPh sb="6" eb="8">
      <t>イッパン</t>
    </rPh>
    <phoneticPr fontId="3"/>
  </si>
  <si>
    <t>高校 or 一般 800m 男子 or 女子</t>
    <rPh sb="0" eb="2">
      <t>コウコウ</t>
    </rPh>
    <rPh sb="6" eb="8">
      <t>イッパン</t>
    </rPh>
    <phoneticPr fontId="3"/>
  </si>
  <si>
    <t>高校 or 一般男子 1500m</t>
    <rPh sb="0" eb="2">
      <t>コウコウ</t>
    </rPh>
    <rPh sb="6" eb="8">
      <t>イッパン</t>
    </rPh>
    <phoneticPr fontId="3"/>
  </si>
  <si>
    <t>高校 or 一般女子 3000m</t>
    <rPh sb="0" eb="2">
      <t>コウコウ</t>
    </rPh>
    <rPh sb="6" eb="8">
      <t>イッパン</t>
    </rPh>
    <rPh sb="8" eb="9">
      <t>オンナ</t>
    </rPh>
    <phoneticPr fontId="3"/>
  </si>
  <si>
    <t>高校 or 一般男子 5000m</t>
    <rPh sb="0" eb="2">
      <t>コウコウ</t>
    </rPh>
    <rPh sb="6" eb="8">
      <t>イッパン</t>
    </rPh>
    <phoneticPr fontId="3"/>
  </si>
  <si>
    <t>高校男子 砲丸投</t>
    <rPh sb="0" eb="2">
      <t>コウコウ</t>
    </rPh>
    <rPh sb="5" eb="8">
      <t>ホウガンナゲ</t>
    </rPh>
    <phoneticPr fontId="3"/>
  </si>
  <si>
    <t>一般男子 砲丸投</t>
    <rPh sb="0" eb="2">
      <t>イッパン</t>
    </rPh>
    <rPh sb="5" eb="8">
      <t>ホウガンナゲ</t>
    </rPh>
    <phoneticPr fontId="3"/>
  </si>
  <si>
    <t>高校 or 一般女子 砲丸投</t>
    <rPh sb="0" eb="2">
      <t>コウコウ</t>
    </rPh>
    <rPh sb="6" eb="8">
      <t>イッパン</t>
    </rPh>
    <rPh sb="8" eb="9">
      <t>オンナ</t>
    </rPh>
    <rPh sb="11" eb="14">
      <t>ホウガンナゲ</t>
    </rPh>
    <phoneticPr fontId="3"/>
  </si>
  <si>
    <t>高校 or 一般 やり投げ 男子 or 女子</t>
    <rPh sb="0" eb="2">
      <t>コウコウ</t>
    </rPh>
    <rPh sb="6" eb="8">
      <t>イッパン</t>
    </rPh>
    <rPh sb="11" eb="12">
      <t>ナ</t>
    </rPh>
    <phoneticPr fontId="3"/>
  </si>
  <si>
    <t>高校 or 一般 走高跳 男子 or 女子</t>
    <rPh sb="0" eb="2">
      <t>コウコウ</t>
    </rPh>
    <rPh sb="6" eb="8">
      <t>イッパン</t>
    </rPh>
    <phoneticPr fontId="3"/>
  </si>
  <si>
    <t>高校 or 一般 走幅跳 男子 or 女子</t>
    <rPh sb="0" eb="2">
      <t>コウコウ</t>
    </rPh>
    <rPh sb="6" eb="8">
      <t>イッパン</t>
    </rPh>
    <rPh sb="10" eb="11">
      <t>ハバ</t>
    </rPh>
    <phoneticPr fontId="3"/>
  </si>
  <si>
    <t>高校 or 一般 三段跳 男子 or 女子</t>
    <rPh sb="0" eb="2">
      <t>コウコウ</t>
    </rPh>
    <rPh sb="6" eb="8">
      <t>イッパン</t>
    </rPh>
    <rPh sb="9" eb="11">
      <t>サンダン</t>
    </rPh>
    <phoneticPr fontId="3"/>
  </si>
  <si>
    <t>Taro</t>
    <phoneticPr fontId="3"/>
  </si>
  <si>
    <t>Kyotaro</t>
    <phoneticPr fontId="3"/>
  </si>
  <si>
    <t>Saburo</t>
    <phoneticPr fontId="3"/>
  </si>
  <si>
    <t>赤羽</t>
    <rPh sb="0" eb="2">
      <t>アカバネ</t>
    </rPh>
    <phoneticPr fontId="3"/>
  </si>
  <si>
    <t>太郎</t>
    <rPh sb="0" eb="2">
      <t>タロウ</t>
    </rPh>
    <phoneticPr fontId="3"/>
  </si>
  <si>
    <t>ｱｶﾊﾞﾈ</t>
    <phoneticPr fontId="3"/>
  </si>
  <si>
    <t>ﾀﾛｳ</t>
    <phoneticPr fontId="3"/>
  </si>
  <si>
    <t>AKABANE</t>
    <phoneticPr fontId="3"/>
  </si>
  <si>
    <t>Taro</t>
    <phoneticPr fontId="3"/>
  </si>
  <si>
    <t>男中1中共_800</t>
    <phoneticPr fontId="3"/>
  </si>
  <si>
    <t>エントリー票種目選択名</t>
    <rPh sb="5" eb="6">
      <t>ヒョウ</t>
    </rPh>
    <rPh sb="6" eb="11">
      <t>シュモクセンタクメイ</t>
    </rPh>
    <phoneticPr fontId="3"/>
  </si>
  <si>
    <t>＊リレーメンバーのみのエントリー</t>
    <phoneticPr fontId="3"/>
  </si>
  <si>
    <t>競技種目</t>
    <rPh sb="0" eb="4">
      <t>キョウギシュモク</t>
    </rPh>
    <phoneticPr fontId="3"/>
  </si>
  <si>
    <t>→</t>
    <phoneticPr fontId="3"/>
  </si>
  <si>
    <t>男女選択</t>
    <rPh sb="0" eb="4">
      <t>ダンジョセンタク</t>
    </rPh>
    <phoneticPr fontId="3"/>
  </si>
  <si>
    <t>中学生男子 共通400m</t>
    <rPh sb="3" eb="5">
      <t>ダンシ</t>
    </rPh>
    <rPh sb="6" eb="8">
      <t>キョウツウ</t>
    </rPh>
    <phoneticPr fontId="3"/>
  </si>
  <si>
    <t>男子のみ</t>
    <rPh sb="0" eb="2">
      <t>ダンシ</t>
    </rPh>
    <phoneticPr fontId="3"/>
  </si>
  <si>
    <t>女子のみ</t>
    <rPh sb="0" eb="2">
      <t>ジョシ</t>
    </rPh>
    <phoneticPr fontId="3"/>
  </si>
  <si>
    <t>第44回北区陸上競技記録会</t>
    <rPh sb="0" eb="1">
      <t>ダイ</t>
    </rPh>
    <rPh sb="3" eb="4">
      <t>カイ</t>
    </rPh>
    <rPh sb="4" eb="5">
      <t>キタ</t>
    </rPh>
    <rPh sb="5" eb="6">
      <t>ク</t>
    </rPh>
    <rPh sb="6" eb="8">
      <t>リクジョウ</t>
    </rPh>
    <rPh sb="8" eb="10">
      <t>キョウギ</t>
    </rPh>
    <rPh sb="10" eb="13">
      <t>キロクカイ</t>
    </rPh>
    <phoneticPr fontId="3"/>
  </si>
  <si>
    <t>第44回北区陸上記録会</t>
    <rPh sb="0" eb="1">
      <t>ダイ</t>
    </rPh>
    <rPh sb="3" eb="4">
      <t>カイ</t>
    </rPh>
    <rPh sb="4" eb="8">
      <t>キタクリクジョウ</t>
    </rPh>
    <rPh sb="8" eb="11">
      <t>キロクカイ</t>
    </rPh>
    <phoneticPr fontId="3"/>
  </si>
  <si>
    <t>高校 or 一般男子 110mH</t>
    <rPh sb="0" eb="2">
      <t>コウコウ</t>
    </rPh>
    <rPh sb="6" eb="8">
      <t>イッパン</t>
    </rPh>
    <phoneticPr fontId="3"/>
  </si>
  <si>
    <t>高校 or 一般女子 100mH</t>
    <rPh sb="0" eb="2">
      <t>コウコウ</t>
    </rPh>
    <rPh sb="6" eb="8">
      <t>イッパン</t>
    </rPh>
    <rPh sb="8" eb="9">
      <t>オンナ</t>
    </rPh>
    <phoneticPr fontId="3"/>
  </si>
  <si>
    <t>男高1一般･高校_110H男</t>
  </si>
  <si>
    <t>一般･高校_110H男</t>
    <rPh sb="0" eb="2">
      <t>イッパン</t>
    </rPh>
    <rPh sb="3" eb="5">
      <t>コウコウ</t>
    </rPh>
    <rPh sb="10" eb="11">
      <t>ダン</t>
    </rPh>
    <phoneticPr fontId="3"/>
  </si>
  <si>
    <t>男高2一般･高校_110H男</t>
  </si>
  <si>
    <t>男高3一般･高校_110H男</t>
  </si>
  <si>
    <t>男一般･高校_110H男</t>
  </si>
  <si>
    <t>一般・高校_110H男</t>
    <rPh sb="0" eb="2">
      <t>イッパン</t>
    </rPh>
    <rPh sb="3" eb="5">
      <t>コウコウ</t>
    </rPh>
    <rPh sb="10" eb="11">
      <t>オトコ</t>
    </rPh>
    <phoneticPr fontId="3"/>
  </si>
  <si>
    <t>一般･高校_100H女</t>
    <rPh sb="0" eb="2">
      <t>イッパン</t>
    </rPh>
    <rPh sb="3" eb="5">
      <t>コウコウ</t>
    </rPh>
    <rPh sb="10" eb="11">
      <t>ジョ</t>
    </rPh>
    <phoneticPr fontId="3"/>
  </si>
  <si>
    <t>女高1一般･高校_100H女</t>
    <phoneticPr fontId="3"/>
  </si>
  <si>
    <t>一般･高校_110H男</t>
    <rPh sb="0" eb="2">
      <t>イッパン</t>
    </rPh>
    <rPh sb="3" eb="5">
      <t>コウコウ</t>
    </rPh>
    <rPh sb="10" eb="11">
      <t>オトコ</t>
    </rPh>
    <phoneticPr fontId="3"/>
  </si>
  <si>
    <t>女一般･高校_100H女</t>
    <phoneticPr fontId="3"/>
  </si>
  <si>
    <t>女高2一般･高校_100H女</t>
    <phoneticPr fontId="3"/>
  </si>
  <si>
    <t>女高3一般･高校_100H女</t>
    <phoneticPr fontId="3"/>
  </si>
  <si>
    <t>北海道</t>
  </si>
  <si>
    <t>青森</t>
  </si>
  <si>
    <t>岩手</t>
  </si>
  <si>
    <t>宮城</t>
  </si>
  <si>
    <t>秋田</t>
  </si>
  <si>
    <t>山形</t>
  </si>
  <si>
    <t>福島</t>
  </si>
  <si>
    <t>茨城</t>
  </si>
  <si>
    <t>栃木</t>
  </si>
  <si>
    <t>群馬</t>
  </si>
  <si>
    <t>埼玉</t>
  </si>
  <si>
    <t>千葉</t>
  </si>
  <si>
    <t>神奈川</t>
  </si>
  <si>
    <t>新潟</t>
  </si>
  <si>
    <t>富山</t>
  </si>
  <si>
    <t>石川</t>
  </si>
  <si>
    <t>福井</t>
  </si>
  <si>
    <t>山梨</t>
  </si>
  <si>
    <t>長野</t>
  </si>
  <si>
    <t>岐阜</t>
  </si>
  <si>
    <t>静岡</t>
  </si>
  <si>
    <t>愛知</t>
  </si>
  <si>
    <t>三重</t>
  </si>
  <si>
    <t>滋賀</t>
  </si>
  <si>
    <t>兵庫</t>
  </si>
  <si>
    <t>奈良</t>
  </si>
  <si>
    <t>和歌山</t>
  </si>
  <si>
    <t>鳥取</t>
  </si>
  <si>
    <t>島根</t>
  </si>
  <si>
    <t>岡山</t>
  </si>
  <si>
    <t>広島</t>
  </si>
  <si>
    <t>山口</t>
  </si>
  <si>
    <t>徳島</t>
  </si>
  <si>
    <t>香川</t>
  </si>
  <si>
    <t>愛媛</t>
  </si>
  <si>
    <t>高知</t>
  </si>
  <si>
    <t>福岡</t>
  </si>
  <si>
    <t>佐賀</t>
  </si>
  <si>
    <t>長崎</t>
  </si>
  <si>
    <t>熊本</t>
  </si>
  <si>
    <t>大分</t>
  </si>
  <si>
    <t>宮崎</t>
  </si>
  <si>
    <t>鹿児島</t>
  </si>
  <si>
    <t>沖縄</t>
  </si>
  <si>
    <t>京都</t>
  </si>
  <si>
    <t>大阪</t>
  </si>
  <si>
    <t>東京</t>
    <phoneticPr fontId="3"/>
  </si>
  <si>
    <t>保護者</t>
    <rPh sb="0" eb="3">
      <t>ホゴシャ</t>
    </rPh>
    <phoneticPr fontId="34"/>
  </si>
  <si>
    <t>「引率」
「選手」
「保護者」
を選択(変更)できます。</t>
    <phoneticPr fontId="34"/>
  </si>
  <si>
    <r>
      <rPr>
        <b/>
        <sz val="12"/>
        <rFont val="ＭＳ Ｐゴシック"/>
        <family val="3"/>
        <charset val="128"/>
      </rPr>
      <t>１：</t>
    </r>
    <r>
      <rPr>
        <sz val="12"/>
        <rFont val="ＭＳ Ｐゴシック"/>
        <family val="3"/>
        <charset val="128"/>
      </rPr>
      <t xml:space="preserve">｢出場選手エントリ－票]に入力するとシート下方の集計一覧に反映されます。
</t>
    </r>
    <r>
      <rPr>
        <b/>
        <sz val="12"/>
        <rFont val="ＭＳ Ｐゴシック"/>
        <family val="3"/>
        <charset val="128"/>
      </rPr>
      <t>２：</t>
    </r>
    <r>
      <rPr>
        <sz val="12"/>
        <rFont val="ＭＳ Ｐゴシック"/>
        <family val="3"/>
        <charset val="128"/>
      </rPr>
      <t xml:space="preserve">集計一覧にてリレーチーム数とプログラム部数を確定してください。
</t>
    </r>
    <r>
      <rPr>
        <b/>
        <sz val="12"/>
        <rFont val="ＭＳ Ｐゴシック"/>
        <family val="3"/>
        <charset val="128"/>
      </rPr>
      <t>３：</t>
    </r>
    <r>
      <rPr>
        <sz val="12"/>
        <rFont val="ＭＳ Ｐゴシック"/>
        <family val="3"/>
        <charset val="128"/>
      </rPr>
      <t>他に団体名・申込責任者名等の必要事項の記入と会計額の確認ののち、</t>
    </r>
    <r>
      <rPr>
        <b/>
        <u/>
        <sz val="12"/>
        <rFont val="ＭＳ Ｐゴシック"/>
        <family val="3"/>
        <charset val="128"/>
      </rPr>
      <t>一旦所属名（略称）をつけて保存</t>
    </r>
    <r>
      <rPr>
        <sz val="12"/>
        <rFont val="ＭＳ Ｐゴシック"/>
        <family val="3"/>
        <charset val="128"/>
      </rPr>
      <t xml:space="preserve">してください。
</t>
    </r>
    <r>
      <rPr>
        <b/>
        <sz val="12"/>
        <rFont val="ＭＳ Ｐゴシック"/>
        <family val="3"/>
        <charset val="128"/>
      </rPr>
      <t>４：</t>
    </r>
    <r>
      <rPr>
        <sz val="12"/>
        <rFont val="ＭＳ Ｐゴシック"/>
        <family val="3"/>
        <charset val="128"/>
      </rPr>
      <t>ファイル保存の際、｢出場選手エントリー票｣を含め</t>
    </r>
    <r>
      <rPr>
        <b/>
        <sz val="12"/>
        <color rgb="FFFF0000"/>
        <rFont val="ＭＳ Ｐゴシック"/>
        <family val="3"/>
        <charset val="128"/>
      </rPr>
      <t>全てのシートは削除しないでください。(セルの削除も不可)</t>
    </r>
    <r>
      <rPr>
        <sz val="12"/>
        <rFont val="ＭＳ Ｐゴシック"/>
        <family val="3"/>
        <charset val="128"/>
      </rPr>
      <t xml:space="preserve">
</t>
    </r>
    <r>
      <rPr>
        <b/>
        <sz val="12"/>
        <rFont val="ＭＳ Ｐゴシック"/>
        <family val="3"/>
        <charset val="128"/>
      </rPr>
      <t>５：</t>
    </r>
    <r>
      <rPr>
        <sz val="12"/>
        <rFont val="ＭＳ Ｐゴシック"/>
        <family val="3"/>
        <charset val="128"/>
      </rPr>
      <t>その後、</t>
    </r>
    <r>
      <rPr>
        <b/>
        <sz val="16"/>
        <color rgb="FF9900FF"/>
        <rFont val="ＭＳ Ｐゴシック"/>
        <family val="3"/>
        <charset val="128"/>
      </rPr>
      <t>kitaku2026@jaaf.info</t>
    </r>
    <r>
      <rPr>
        <sz val="12"/>
        <rFont val="ＭＳ Ｐゴシック"/>
        <family val="3"/>
        <charset val="128"/>
      </rPr>
      <t>(←コピペ可)まで</t>
    </r>
    <r>
      <rPr>
        <b/>
        <sz val="12"/>
        <rFont val="ＭＳ Ｐゴシック"/>
        <family val="3"/>
        <charset val="128"/>
      </rPr>
      <t>このファイルを添付して送信</t>
    </r>
    <r>
      <rPr>
        <sz val="12"/>
        <rFont val="ＭＳ Ｐゴシック"/>
        <family val="3"/>
        <charset val="128"/>
      </rPr>
      <t>してください。</t>
    </r>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</si>
</sst>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42" formatCode="_ &quot;¥&quot;* #,##0_ ;_ &quot;¥&quot;* \-#,##0_ ;_ &quot;¥&quot;* &quot;-&quot;_ ;_ @_ "/>
    <numFmt numFmtId="176" formatCode="m&quot;月&quot;d&quot;日&quot;;@"/>
    <numFmt numFmtId="177" formatCode="m/d;@"/>
  </numFmts>
  <fonts count="6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6"/>
      <name val="ＭＳ Ｐゴシック"/>
      <family val="3"/>
      <charset val="128"/>
    </font>
    <font>
      <u/>
      <sz val="11"/>
      <color indexed="12"/>
      <name val="ＭＳ Ｐゴシック"/>
      <family val="3"/>
      <charset val="128"/>
    </font>
    <font>
      <sz val="18"/>
      <name val="ＭＳ Ｐゴシック"/>
      <family val="3"/>
      <charset val="128"/>
    </font>
    <font>
      <sz val="11"/>
      <color indexed="10"/>
      <name val="ＭＳ Ｐゴシック"/>
      <family val="3"/>
      <charset val="128"/>
    </font>
    <font>
      <sz val="11"/>
      <color rgb="FFFF0000"/>
      <name val="ＭＳ Ｐゴシック"/>
      <family val="3"/>
      <charset val="128"/>
    </font>
    <font>
      <sz val="10.5"/>
      <name val="ＭＳ Ｐゴシック"/>
      <family val="3"/>
      <charset val="128"/>
    </font>
    <font>
      <b/>
      <sz val="16"/>
      <color indexed="10"/>
      <name val="ＭＳ Ｐゴシック"/>
      <family val="3"/>
      <charset val="128"/>
    </font>
    <font>
      <b/>
      <sz val="11"/>
      <color rgb="FFFF0000"/>
      <name val="ＭＳ Ｐゴシック"/>
      <family val="3"/>
      <charset val="128"/>
    </font>
    <font>
      <sz val="10"/>
      <name val="ＭＳ Ｐゴシック"/>
      <family val="3"/>
      <charset val="128"/>
    </font>
    <font>
      <sz val="10"/>
      <color rgb="FFFF0000"/>
      <name val="ＭＳ Ｐゴシック"/>
      <family val="3"/>
      <charset val="128"/>
    </font>
    <font>
      <u/>
      <sz val="10"/>
      <name val="ＭＳ Ｐゴシック"/>
      <family val="3"/>
      <charset val="128"/>
    </font>
    <font>
      <b/>
      <u/>
      <sz val="10"/>
      <color rgb="FFFF0000"/>
      <name val="ＭＳ Ｐゴシック"/>
      <family val="3"/>
      <charset val="128"/>
    </font>
    <font>
      <sz val="11"/>
      <name val="ＭＳ Ｐゴシック"/>
      <family val="3"/>
      <charset val="128"/>
    </font>
    <font>
      <sz val="9"/>
      <name val="ＭＳ Ｐゴシック"/>
      <family val="3"/>
      <charset val="128"/>
    </font>
    <font>
      <b/>
      <sz val="10"/>
      <color rgb="FF0070C0"/>
      <name val="ＭＳ Ｐゴシック"/>
      <family val="3"/>
      <charset val="128"/>
    </font>
    <font>
      <sz val="11"/>
      <color theme="0"/>
      <name val="ＭＳ Ｐゴシック"/>
      <family val="3"/>
      <charset val="128"/>
    </font>
    <font>
      <b/>
      <sz val="18"/>
      <name val="ＭＳ Ｐゴシック"/>
      <family val="3"/>
      <charset val="128"/>
    </font>
    <font>
      <b/>
      <sz val="18"/>
      <color rgb="FFFF0000"/>
      <name val="ＭＳ Ｐゴシック"/>
      <family val="3"/>
      <charset val="128"/>
    </font>
    <font>
      <b/>
      <sz val="8"/>
      <name val="ＭＳ Ｐゴシック"/>
      <family val="3"/>
      <charset val="128"/>
    </font>
    <font>
      <b/>
      <sz val="10"/>
      <color indexed="81"/>
      <name val="MS P ゴシック"/>
      <family val="3"/>
      <charset val="128"/>
    </font>
    <font>
      <sz val="10"/>
      <color indexed="81"/>
      <name val="MS P ゴシック"/>
      <family val="3"/>
      <charset val="128"/>
    </font>
    <font>
      <sz val="12"/>
      <name val="ＭＳ Ｐゴシック"/>
      <family val="3"/>
      <charset val="128"/>
    </font>
    <font>
      <b/>
      <u/>
      <sz val="12"/>
      <color rgb="FFFF0000"/>
      <name val="ＭＳ Ｐゴシック"/>
      <family val="3"/>
      <charset val="128"/>
    </font>
    <font>
      <u/>
      <sz val="12"/>
      <name val="ＭＳ Ｐゴシック"/>
      <family val="3"/>
      <charset val="128"/>
    </font>
    <font>
      <b/>
      <sz val="11"/>
      <color rgb="FF0070C0"/>
      <name val="ＭＳ Ｐゴシック"/>
      <family val="3"/>
      <charset val="128"/>
    </font>
    <font>
      <b/>
      <sz val="11"/>
      <name val="ＭＳ Ｐゴシック"/>
      <family val="3"/>
      <charset val="128"/>
    </font>
    <font>
      <b/>
      <sz val="11"/>
      <color theme="0"/>
      <name val="ＭＳ Ｐゴシック"/>
      <family val="3"/>
      <charset val="128"/>
    </font>
    <font>
      <sz val="13"/>
      <name val="ＭＳ Ｐゴシック"/>
      <family val="3"/>
      <charset val="128"/>
    </font>
    <font>
      <b/>
      <sz val="12"/>
      <color rgb="FF0070C0"/>
      <name val="ＭＳ Ｐゴシック"/>
      <family val="3"/>
      <charset val="128"/>
    </font>
    <font>
      <sz val="40"/>
      <color theme="1"/>
      <name val="ＤＦ特太ゴシック体"/>
      <family val="3"/>
      <charset val="128"/>
    </font>
    <font>
      <sz val="6"/>
      <name val="ＭＳ Ｐゴシック"/>
      <family val="2"/>
      <charset val="128"/>
      <scheme val="minor"/>
    </font>
    <font>
      <sz val="40"/>
      <color theme="1"/>
      <name val="ＭＳ Ｐゴシック"/>
      <family val="2"/>
      <charset val="128"/>
      <scheme val="minor"/>
    </font>
    <font>
      <sz val="40"/>
      <color rgb="FF0000C8"/>
      <name val="ＭＳ Ｐゴシック"/>
      <family val="3"/>
      <charset val="128"/>
      <scheme val="minor"/>
    </font>
    <font>
      <b/>
      <sz val="40"/>
      <color rgb="FFFF0000"/>
      <name val="ＭＳ Ｐゴシック"/>
      <family val="3"/>
      <charset val="128"/>
      <scheme val="minor"/>
    </font>
    <font>
      <b/>
      <sz val="72"/>
      <name val="ＭＳ Ｐゴシック"/>
      <family val="3"/>
      <charset val="128"/>
      <scheme val="minor"/>
    </font>
    <font>
      <b/>
      <sz val="22"/>
      <name val="Helv"/>
      <family val="2"/>
    </font>
    <font>
      <b/>
      <sz val="22"/>
      <name val="ＭＳ Ｐゴシック"/>
      <family val="3"/>
      <charset val="128"/>
      <scheme val="minor"/>
    </font>
    <font>
      <b/>
      <sz val="60"/>
      <name val="ＭＳ Ｐゴシック"/>
      <family val="3"/>
      <charset val="128"/>
      <scheme val="minor"/>
    </font>
    <font>
      <sz val="80"/>
      <color theme="1"/>
      <name val="ＭＳ Ｐゴシック"/>
      <family val="2"/>
      <charset val="128"/>
      <scheme val="minor"/>
    </font>
    <font>
      <sz val="80"/>
      <color theme="1"/>
      <name val="ＭＳ Ｐゴシック"/>
      <family val="3"/>
      <charset val="128"/>
      <scheme val="minor"/>
    </font>
    <font>
      <sz val="7"/>
      <name val="ＭＳ Ｐゴシック"/>
      <family val="3"/>
      <charset val="128"/>
    </font>
    <font>
      <b/>
      <sz val="18"/>
      <color rgb="FFFF0000"/>
      <name val="ＭＳ Ｐゴシック"/>
      <family val="3"/>
      <charset val="128"/>
      <scheme val="minor"/>
    </font>
    <font>
      <sz val="22"/>
      <color rgb="FFFF0000"/>
      <name val="ＭＳ Ｐゴシック"/>
      <family val="2"/>
      <charset val="128"/>
      <scheme val="minor"/>
    </font>
    <font>
      <b/>
      <sz val="22"/>
      <color theme="1"/>
      <name val="ＭＳ Ｐゴシック"/>
      <family val="3"/>
      <charset val="128"/>
      <scheme val="minor"/>
    </font>
    <font>
      <b/>
      <u/>
      <sz val="12"/>
      <color indexed="12"/>
      <name val="ＭＳ Ｐゴシック"/>
      <family val="3"/>
      <charset val="128"/>
    </font>
    <font>
      <b/>
      <sz val="14"/>
      <color rgb="FF9900FF"/>
      <name val="ＭＳ Ｐゴシック"/>
      <family val="3"/>
      <charset val="128"/>
    </font>
    <font>
      <sz val="11"/>
      <color rgb="FF0070C0"/>
      <name val="ＭＳ Ｐゴシック"/>
      <family val="3"/>
      <charset val="128"/>
    </font>
    <font>
      <sz val="11"/>
      <color theme="4" tint="-0.249977111117893"/>
      <name val="ＭＳ Ｐゴシック"/>
      <family val="3"/>
      <charset val="128"/>
    </font>
    <font>
      <sz val="11"/>
      <color rgb="FF00B0F0"/>
      <name val="ＭＳ Ｐゴシック"/>
      <family val="3"/>
      <charset val="128"/>
    </font>
    <font>
      <b/>
      <sz val="16"/>
      <color theme="3"/>
      <name val="ＭＳ Ｐゴシック"/>
      <family val="3"/>
      <charset val="128"/>
    </font>
    <font>
      <b/>
      <sz val="11"/>
      <color theme="3"/>
      <name val="ＭＳ Ｐゴシック"/>
      <family val="3"/>
      <charset val="128"/>
    </font>
    <font>
      <sz val="11"/>
      <name val="Consolas"/>
      <family val="3"/>
    </font>
    <font>
      <sz val="11"/>
      <name val="ＭＳ 明朝"/>
      <family val="1"/>
      <charset val="128"/>
    </font>
    <font>
      <b/>
      <sz val="16"/>
      <color rgb="FF9900FF"/>
      <name val="ＭＳ Ｐゴシック"/>
      <family val="3"/>
      <charset val="128"/>
    </font>
    <font>
      <b/>
      <sz val="12"/>
      <name val="ＭＳ Ｐゴシック"/>
      <family val="3"/>
      <charset val="128"/>
    </font>
    <font>
      <b/>
      <u/>
      <sz val="12"/>
      <name val="ＭＳ Ｐゴシック"/>
      <family val="3"/>
      <charset val="128"/>
    </font>
    <font>
      <b/>
      <sz val="12"/>
      <color rgb="FFFF0000"/>
      <name val="ＭＳ Ｐゴシック"/>
      <family val="3"/>
      <charset val="128"/>
    </font>
  </fonts>
  <fills count="18">
    <fill>
      <patternFill patternType="none"/>
    </fill>
    <fill>
      <patternFill patternType="gray125"/>
    </fill>
    <fill>
      <patternFill patternType="solid">
        <fgColor indexed="22"/>
        <bgColor indexed="64"/>
      </patternFill>
    </fill>
    <fill>
      <patternFill patternType="solid">
        <fgColor indexed="45"/>
        <bgColor indexed="64"/>
      </patternFill>
    </fill>
    <fill>
      <patternFill patternType="solid">
        <fgColor theme="0"/>
        <bgColor indexed="64"/>
      </patternFill>
    </fill>
    <fill>
      <patternFill patternType="solid">
        <fgColor rgb="FFFFFF00"/>
        <bgColor indexed="64"/>
      </patternFill>
    </fill>
    <fill>
      <patternFill patternType="solid">
        <fgColor theme="3" tint="0.59999389629810485"/>
        <bgColor indexed="64"/>
      </patternFill>
    </fill>
    <fill>
      <patternFill patternType="solid">
        <fgColor rgb="FFFFFFCC"/>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rgb="FFFFC000"/>
        <bgColor indexed="64"/>
      </patternFill>
    </fill>
    <fill>
      <patternFill patternType="solid">
        <fgColor rgb="FF66CCFF"/>
        <bgColor indexed="64"/>
      </patternFill>
    </fill>
    <fill>
      <patternFill patternType="solid">
        <fgColor rgb="FFFF0000"/>
        <bgColor indexed="64"/>
      </patternFill>
    </fill>
    <fill>
      <patternFill patternType="solid">
        <fgColor theme="0" tint="-0.14999847407452621"/>
        <bgColor indexed="64"/>
      </patternFill>
    </fill>
    <fill>
      <gradientFill degree="90">
        <stop position="0">
          <color rgb="FFBA75FF"/>
        </stop>
        <stop position="0.5">
          <color rgb="FFEFE4F8"/>
        </stop>
        <stop position="1">
          <color rgb="FFBA75FF"/>
        </stop>
      </gradientFill>
    </fill>
    <fill>
      <patternFill patternType="solid">
        <fgColor rgb="FFEAEAEA"/>
        <bgColor indexed="64"/>
      </patternFill>
    </fill>
    <fill>
      <patternFill patternType="solid">
        <fgColor rgb="FFFFFF99"/>
        <bgColor indexed="64"/>
      </patternFill>
    </fill>
  </fills>
  <borders count="53">
    <border>
      <left/>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style="hair">
        <color indexed="64"/>
      </left>
      <right style="hair">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hair">
        <color indexed="64"/>
      </right>
      <top/>
      <bottom/>
      <diagonal/>
    </border>
    <border>
      <left style="hair">
        <color indexed="64"/>
      </left>
      <right style="thin">
        <color indexed="64"/>
      </right>
      <top/>
      <bottom/>
      <diagonal/>
    </border>
    <border>
      <left style="thin">
        <color indexed="64"/>
      </left>
      <right/>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top/>
      <bottom style="dotted">
        <color auto="1"/>
      </bottom>
      <diagonal/>
    </border>
    <border>
      <left/>
      <right/>
      <top/>
      <bottom style="medium">
        <color auto="1"/>
      </bottom>
      <diagonal/>
    </border>
    <border>
      <left style="thick">
        <color rgb="FF0070C0"/>
      </left>
      <right/>
      <top style="thick">
        <color rgb="FF0070C0"/>
      </top>
      <bottom/>
      <diagonal/>
    </border>
    <border>
      <left/>
      <right/>
      <top style="thick">
        <color rgb="FF0070C0"/>
      </top>
      <bottom/>
      <diagonal/>
    </border>
    <border>
      <left/>
      <right style="thick">
        <color rgb="FF0070C0"/>
      </right>
      <top style="thick">
        <color rgb="FF0070C0"/>
      </top>
      <bottom/>
      <diagonal/>
    </border>
    <border>
      <left style="thick">
        <color rgb="FF0070C0"/>
      </left>
      <right/>
      <top/>
      <bottom/>
      <diagonal/>
    </border>
    <border>
      <left/>
      <right style="thick">
        <color rgb="FF0070C0"/>
      </right>
      <top/>
      <bottom/>
      <diagonal/>
    </border>
    <border>
      <left style="thick">
        <color rgb="FF0070C0"/>
      </left>
      <right/>
      <top/>
      <bottom style="thick">
        <color rgb="FF0070C0"/>
      </bottom>
      <diagonal/>
    </border>
    <border>
      <left/>
      <right/>
      <top/>
      <bottom style="thick">
        <color rgb="FF0070C0"/>
      </bottom>
      <diagonal/>
    </border>
    <border>
      <left/>
      <right style="thick">
        <color rgb="FF0070C0"/>
      </right>
      <top/>
      <bottom style="thick">
        <color rgb="FF0070C0"/>
      </bottom>
      <diagonal/>
    </border>
    <border>
      <left style="thin">
        <color auto="1"/>
      </left>
      <right/>
      <top style="thin">
        <color auto="1"/>
      </top>
      <bottom style="thick">
        <color auto="1"/>
      </bottom>
      <diagonal/>
    </border>
    <border>
      <left/>
      <right/>
      <top style="thin">
        <color auto="1"/>
      </top>
      <bottom style="thick">
        <color auto="1"/>
      </bottom>
      <diagonal/>
    </border>
    <border>
      <left/>
      <right style="medium">
        <color auto="1"/>
      </right>
      <top style="thin">
        <color auto="1"/>
      </top>
      <bottom style="thick">
        <color auto="1"/>
      </bottom>
      <diagonal/>
    </border>
    <border>
      <left style="hair">
        <color auto="1"/>
      </left>
      <right style="hair">
        <color auto="1"/>
      </right>
      <top style="hair">
        <color auto="1"/>
      </top>
      <bottom style="hair">
        <color auto="1"/>
      </bottom>
      <diagonal/>
    </border>
    <border>
      <left/>
      <right/>
      <top style="medium">
        <color auto="1"/>
      </top>
      <bottom/>
      <diagonal/>
    </border>
    <border>
      <left style="thick">
        <color rgb="FF00B0F0"/>
      </left>
      <right/>
      <top style="thick">
        <color rgb="FF00B0F0"/>
      </top>
      <bottom/>
      <diagonal/>
    </border>
    <border>
      <left/>
      <right/>
      <top style="thick">
        <color rgb="FF00B0F0"/>
      </top>
      <bottom/>
      <diagonal/>
    </border>
    <border>
      <left/>
      <right style="thick">
        <color rgb="FF00B0F0"/>
      </right>
      <top style="thick">
        <color rgb="FF00B0F0"/>
      </top>
      <bottom/>
      <diagonal/>
    </border>
    <border>
      <left style="thick">
        <color rgb="FF00B0F0"/>
      </left>
      <right/>
      <top/>
      <bottom/>
      <diagonal/>
    </border>
    <border>
      <left/>
      <right style="thick">
        <color rgb="FF00B0F0"/>
      </right>
      <top/>
      <bottom/>
      <diagonal/>
    </border>
    <border>
      <left style="thick">
        <color rgb="FF00B0F0"/>
      </left>
      <right/>
      <top/>
      <bottom style="thick">
        <color rgb="FF00B0F0"/>
      </bottom>
      <diagonal/>
    </border>
    <border>
      <left/>
      <right/>
      <top/>
      <bottom style="thick">
        <color rgb="FF00B0F0"/>
      </bottom>
      <diagonal/>
    </border>
    <border>
      <left/>
      <right style="thick">
        <color rgb="FF00B0F0"/>
      </right>
      <top/>
      <bottom style="thick">
        <color rgb="FF00B0F0"/>
      </bottom>
      <diagonal/>
    </border>
  </borders>
  <cellStyleXfs count="5">
    <xf numFmtId="0" fontId="0" fillId="0" borderId="0">
      <alignment vertical="center"/>
    </xf>
    <xf numFmtId="0" fontId="5" fillId="0" borderId="0" applyNumberFormat="0" applyFill="0" applyBorder="0" applyAlignment="0" applyProtection="0">
      <alignment vertical="top"/>
      <protection locked="0"/>
    </xf>
    <xf numFmtId="0" fontId="2" fillId="0" borderId="0">
      <alignment vertical="center"/>
    </xf>
    <xf numFmtId="38" fontId="16" fillId="0" borderId="0" applyFont="0" applyFill="0" applyBorder="0" applyAlignment="0" applyProtection="0">
      <alignment vertical="center"/>
    </xf>
    <xf numFmtId="0" fontId="1" fillId="0" borderId="0">
      <alignment vertical="center"/>
    </xf>
  </cellStyleXfs>
  <cellXfs count="239">
    <xf numFmtId="0" fontId="0" fillId="0" borderId="0" xfId="0">
      <alignment vertical="center"/>
    </xf>
    <xf numFmtId="0" fontId="0" fillId="0" borderId="0" xfId="0" applyAlignment="1">
      <alignment horizontal="left" vertical="center"/>
    </xf>
    <xf numFmtId="0" fontId="0" fillId="2" borderId="7" xfId="0" applyFill="1" applyBorder="1" applyAlignment="1">
      <alignment horizontal="center" vertical="center"/>
    </xf>
    <xf numFmtId="0" fontId="0" fillId="2" borderId="0" xfId="0" applyFill="1" applyAlignment="1">
      <alignment horizontal="center" vertical="center"/>
    </xf>
    <xf numFmtId="0" fontId="0" fillId="0" borderId="8" xfId="0" applyBorder="1">
      <alignment vertical="center"/>
    </xf>
    <xf numFmtId="0" fontId="0" fillId="2" borderId="6" xfId="0" applyFill="1" applyBorder="1" applyAlignment="1">
      <alignment horizontal="center" vertical="center"/>
    </xf>
    <xf numFmtId="0" fontId="0" fillId="2" borderId="25" xfId="0" applyFill="1" applyBorder="1" applyAlignment="1">
      <alignment horizontal="center" vertical="center"/>
    </xf>
    <xf numFmtId="0" fontId="0" fillId="2" borderId="26" xfId="0" applyFill="1" applyBorder="1" applyAlignment="1">
      <alignment horizontal="center" vertical="center"/>
    </xf>
    <xf numFmtId="0" fontId="0" fillId="2" borderId="21" xfId="0" applyFill="1" applyBorder="1" applyAlignment="1">
      <alignment horizontal="center" vertical="center"/>
    </xf>
    <xf numFmtId="0" fontId="0" fillId="0" borderId="0" xfId="0" applyAlignment="1">
      <alignment vertical="center" shrinkToFit="1"/>
    </xf>
    <xf numFmtId="0" fontId="0" fillId="2" borderId="22" xfId="0" applyFill="1" applyBorder="1">
      <alignment vertical="center"/>
    </xf>
    <xf numFmtId="0" fontId="0" fillId="2" borderId="23" xfId="0" applyFill="1" applyBorder="1">
      <alignment vertical="center"/>
    </xf>
    <xf numFmtId="0" fontId="0" fillId="2" borderId="24" xfId="0" applyFill="1" applyBorder="1">
      <alignment vertical="center"/>
    </xf>
    <xf numFmtId="0" fontId="0" fillId="2" borderId="8" xfId="0" applyFill="1" applyBorder="1" applyAlignment="1">
      <alignment horizontal="center" vertical="center" shrinkToFit="1"/>
    </xf>
    <xf numFmtId="0" fontId="0" fillId="2" borderId="9" xfId="0" applyFill="1" applyBorder="1" applyAlignment="1">
      <alignment horizontal="center" vertical="center" shrinkToFit="1"/>
    </xf>
    <xf numFmtId="0" fontId="0" fillId="2" borderId="10" xfId="0" applyFill="1" applyBorder="1" applyAlignment="1">
      <alignment horizontal="center" vertical="center" shrinkToFit="1"/>
    </xf>
    <xf numFmtId="0" fontId="0" fillId="2" borderId="4" xfId="0" applyFill="1" applyBorder="1" applyAlignment="1">
      <alignment horizontal="center" vertical="center" shrinkToFit="1"/>
    </xf>
    <xf numFmtId="49" fontId="0" fillId="2" borderId="11" xfId="0" applyNumberFormat="1" applyFill="1" applyBorder="1" applyAlignment="1">
      <alignment horizontal="center" vertical="center" shrinkToFit="1"/>
    </xf>
    <xf numFmtId="49" fontId="0" fillId="2" borderId="12" xfId="0" applyNumberFormat="1" applyFill="1" applyBorder="1" applyAlignment="1">
      <alignment horizontal="center" vertical="center" shrinkToFit="1"/>
    </xf>
    <xf numFmtId="49" fontId="0" fillId="2" borderId="13" xfId="0" applyNumberFormat="1" applyFill="1" applyBorder="1" applyAlignment="1">
      <alignment horizontal="center" vertical="center" shrinkToFit="1"/>
    </xf>
    <xf numFmtId="49" fontId="0" fillId="2" borderId="27" xfId="0" applyNumberFormat="1" applyFill="1" applyBorder="1" applyAlignment="1">
      <alignment horizontal="center" vertical="center" shrinkToFit="1"/>
    </xf>
    <xf numFmtId="49" fontId="0" fillId="2" borderId="1" xfId="0" applyNumberFormat="1" applyFill="1" applyBorder="1" applyAlignment="1">
      <alignment horizontal="center" vertical="center" shrinkToFit="1"/>
    </xf>
    <xf numFmtId="49" fontId="0" fillId="2" borderId="2" xfId="0" applyNumberFormat="1" applyFill="1" applyBorder="1" applyAlignment="1">
      <alignment horizontal="center" vertical="center" shrinkToFit="1"/>
    </xf>
    <xf numFmtId="0" fontId="0" fillId="0" borderId="8" xfId="0" applyBorder="1" applyAlignment="1">
      <alignment horizontal="center" vertical="center"/>
    </xf>
    <xf numFmtId="0" fontId="0" fillId="0" borderId="8" xfId="0" applyBorder="1" applyAlignment="1" applyProtection="1">
      <alignment horizontal="center" vertical="center"/>
      <protection locked="0"/>
    </xf>
    <xf numFmtId="0" fontId="0" fillId="0" borderId="8" xfId="0" applyBorder="1" applyProtection="1">
      <alignment vertical="center"/>
      <protection locked="0"/>
    </xf>
    <xf numFmtId="0" fontId="0" fillId="0" borderId="9" xfId="0" applyBorder="1" applyProtection="1">
      <alignment vertical="center"/>
      <protection locked="0"/>
    </xf>
    <xf numFmtId="0" fontId="0" fillId="0" borderId="10" xfId="0" applyBorder="1" applyProtection="1">
      <alignment vertical="center"/>
      <protection locked="0"/>
    </xf>
    <xf numFmtId="0" fontId="0" fillId="6" borderId="9" xfId="0" applyFill="1" applyBorder="1" applyProtection="1">
      <alignment vertical="center"/>
      <protection locked="0"/>
    </xf>
    <xf numFmtId="0" fontId="0" fillId="4" borderId="8" xfId="0" applyFill="1" applyBorder="1" applyProtection="1">
      <alignment vertical="center"/>
      <protection locked="0"/>
    </xf>
    <xf numFmtId="49" fontId="0" fillId="0" borderId="15" xfId="0" applyNumberFormat="1" applyBorder="1" applyProtection="1">
      <alignment vertical="center"/>
      <protection locked="0"/>
    </xf>
    <xf numFmtId="49" fontId="0" fillId="0" borderId="10" xfId="0" applyNumberFormat="1" applyBorder="1" applyProtection="1">
      <alignment vertical="center"/>
      <protection locked="0"/>
    </xf>
    <xf numFmtId="49" fontId="0" fillId="3" borderId="14" xfId="0" applyNumberFormat="1" applyFill="1" applyBorder="1" applyProtection="1">
      <alignment vertical="center"/>
      <protection locked="0"/>
    </xf>
    <xf numFmtId="0" fontId="0" fillId="6" borderId="10" xfId="0" applyFill="1" applyBorder="1" applyProtection="1">
      <alignment vertical="center"/>
      <protection locked="0"/>
    </xf>
    <xf numFmtId="0" fontId="9" fillId="2" borderId="8" xfId="0" applyFont="1" applyFill="1" applyBorder="1" applyAlignment="1">
      <alignment horizontal="center" vertical="center" shrinkToFit="1"/>
    </xf>
    <xf numFmtId="0" fontId="0" fillId="4" borderId="0" xfId="0" applyFill="1">
      <alignment vertical="center"/>
    </xf>
    <xf numFmtId="0" fontId="6" fillId="4" borderId="0" xfId="0" applyFont="1" applyFill="1">
      <alignment vertical="center"/>
    </xf>
    <xf numFmtId="0" fontId="7" fillId="4" borderId="0" xfId="0" applyFont="1" applyFill="1">
      <alignment vertical="center"/>
    </xf>
    <xf numFmtId="0" fontId="8" fillId="4" borderId="0" xfId="0" applyFont="1" applyFill="1">
      <alignment vertical="center"/>
    </xf>
    <xf numFmtId="0" fontId="10" fillId="4" borderId="0" xfId="0" applyFont="1" applyFill="1">
      <alignment vertical="center"/>
    </xf>
    <xf numFmtId="0" fontId="4" fillId="4" borderId="0" xfId="0" applyFont="1" applyFill="1">
      <alignment vertical="center"/>
    </xf>
    <xf numFmtId="0" fontId="0" fillId="4" borderId="0" xfId="0" applyFill="1" applyAlignment="1">
      <alignment horizontal="left" vertical="center"/>
    </xf>
    <xf numFmtId="0" fontId="0" fillId="4" borderId="0" xfId="0" applyFill="1" applyAlignment="1">
      <alignment horizontal="center" vertical="center"/>
    </xf>
    <xf numFmtId="0" fontId="0" fillId="4" borderId="0" xfId="0" applyFill="1" applyAlignment="1">
      <alignment vertical="center" shrinkToFit="1"/>
    </xf>
    <xf numFmtId="0" fontId="12" fillId="4" borderId="0" xfId="0" applyFont="1" applyFill="1">
      <alignment vertical="center"/>
    </xf>
    <xf numFmtId="0" fontId="11" fillId="4" borderId="0" xfId="0" applyFont="1" applyFill="1">
      <alignment vertical="center"/>
    </xf>
    <xf numFmtId="0" fontId="0" fillId="4" borderId="0" xfId="0" applyFill="1" applyAlignment="1">
      <alignment horizontal="left" vertical="center" shrinkToFit="1"/>
    </xf>
    <xf numFmtId="0" fontId="0" fillId="4" borderId="0" xfId="0" applyFill="1" applyAlignment="1">
      <alignment horizontal="center" vertical="center" shrinkToFit="1"/>
    </xf>
    <xf numFmtId="0" fontId="0" fillId="2" borderId="18" xfId="0" applyFill="1" applyBorder="1" applyAlignment="1">
      <alignment horizontal="center" vertical="center" shrinkToFit="1"/>
    </xf>
    <xf numFmtId="0" fontId="0" fillId="2" borderId="19" xfId="0" applyFill="1" applyBorder="1" applyAlignment="1">
      <alignment horizontal="center" vertical="center" shrinkToFit="1"/>
    </xf>
    <xf numFmtId="0" fontId="0" fillId="2" borderId="20" xfId="0" applyFill="1" applyBorder="1" applyAlignment="1">
      <alignment horizontal="center" vertical="center" shrinkToFit="1"/>
    </xf>
    <xf numFmtId="0" fontId="0" fillId="2" borderId="0" xfId="0" applyFill="1" applyAlignment="1">
      <alignment horizontal="center" vertical="center" shrinkToFit="1"/>
    </xf>
    <xf numFmtId="0" fontId="0" fillId="2" borderId="6" xfId="0" applyFill="1" applyBorder="1" applyAlignment="1">
      <alignment horizontal="center" vertical="center" shrinkToFit="1"/>
    </xf>
    <xf numFmtId="0" fontId="0" fillId="4" borderId="8" xfId="0" applyFill="1" applyBorder="1" applyAlignment="1">
      <alignment horizontal="center" vertical="center"/>
    </xf>
    <xf numFmtId="0" fontId="0" fillId="0" borderId="8" xfId="0" applyBorder="1" applyAlignment="1">
      <alignment vertical="center" shrinkToFit="1"/>
    </xf>
    <xf numFmtId="0" fontId="0" fillId="4" borderId="8" xfId="0" applyFill="1" applyBorder="1">
      <alignment vertical="center"/>
    </xf>
    <xf numFmtId="0" fontId="0" fillId="5" borderId="8" xfId="0" applyFill="1" applyBorder="1" applyAlignment="1">
      <alignment horizontal="center" vertical="center"/>
    </xf>
    <xf numFmtId="0" fontId="0" fillId="7" borderId="8" xfId="0" applyFill="1" applyBorder="1">
      <alignment vertical="center"/>
    </xf>
    <xf numFmtId="0" fontId="0" fillId="8" borderId="0" xfId="0" applyFill="1" applyProtection="1">
      <alignment vertical="center"/>
      <protection locked="0"/>
    </xf>
    <xf numFmtId="0" fontId="0" fillId="8" borderId="0" xfId="0" applyFill="1">
      <alignment vertical="center"/>
    </xf>
    <xf numFmtId="0" fontId="0" fillId="10" borderId="8" xfId="0" applyFill="1" applyBorder="1" applyAlignment="1">
      <alignment horizontal="center" vertical="center"/>
    </xf>
    <xf numFmtId="0" fontId="0" fillId="0" borderId="0" xfId="0" applyAlignment="1">
      <alignment horizontal="center" vertical="center"/>
    </xf>
    <xf numFmtId="0" fontId="0" fillId="5" borderId="8" xfId="0" applyFill="1" applyBorder="1" applyAlignment="1" applyProtection="1">
      <alignment horizontal="center" vertical="center"/>
      <protection locked="0"/>
    </xf>
    <xf numFmtId="5" fontId="0" fillId="10" borderId="8" xfId="0" applyNumberFormat="1" applyFill="1" applyBorder="1">
      <alignment vertical="center"/>
    </xf>
    <xf numFmtId="0" fontId="0" fillId="5" borderId="8" xfId="0" applyFill="1" applyBorder="1" applyAlignment="1">
      <alignment vertical="center" shrinkToFit="1"/>
    </xf>
    <xf numFmtId="0" fontId="19" fillId="4" borderId="0" xfId="0" applyFont="1" applyFill="1">
      <alignment vertical="center"/>
    </xf>
    <xf numFmtId="0" fontId="0" fillId="0" borderId="9" xfId="0" applyBorder="1" applyAlignment="1">
      <alignment vertical="center" shrinkToFit="1"/>
    </xf>
    <xf numFmtId="0" fontId="0" fillId="0" borderId="10" xfId="0" applyBorder="1" applyAlignment="1">
      <alignment vertical="center" shrinkToFit="1"/>
    </xf>
    <xf numFmtId="0" fontId="0" fillId="6" borderId="9" xfId="0" applyFill="1" applyBorder="1" applyAlignment="1" applyProtection="1">
      <alignment vertical="center" shrinkToFit="1"/>
      <protection locked="0"/>
    </xf>
    <xf numFmtId="0" fontId="0" fillId="6" borderId="10" xfId="0" applyFill="1" applyBorder="1" applyAlignment="1" applyProtection="1">
      <alignment vertical="center" shrinkToFit="1"/>
      <protection locked="0"/>
    </xf>
    <xf numFmtId="0" fontId="0" fillId="4" borderId="16" xfId="0" applyFill="1" applyBorder="1" applyAlignment="1">
      <alignment vertical="center" shrinkToFit="1"/>
    </xf>
    <xf numFmtId="49" fontId="0" fillId="0" borderId="14" xfId="0" applyNumberFormat="1" applyBorder="1" applyAlignment="1">
      <alignment vertical="center" shrinkToFit="1"/>
    </xf>
    <xf numFmtId="49" fontId="0" fillId="0" borderId="15" xfId="0" applyNumberFormat="1" applyBorder="1" applyAlignment="1">
      <alignment vertical="center" shrinkToFit="1"/>
    </xf>
    <xf numFmtId="49" fontId="0" fillId="0" borderId="10" xfId="0" applyNumberFormat="1" applyBorder="1" applyAlignment="1">
      <alignment vertical="center" shrinkToFit="1"/>
    </xf>
    <xf numFmtId="49" fontId="0" fillId="3" borderId="14" xfId="0" applyNumberFormat="1" applyFill="1" applyBorder="1" applyAlignment="1">
      <alignment vertical="center" shrinkToFit="1"/>
    </xf>
    <xf numFmtId="0" fontId="0" fillId="5" borderId="16" xfId="0" applyFill="1" applyBorder="1" applyAlignment="1">
      <alignment vertical="center" shrinkToFit="1"/>
    </xf>
    <xf numFmtId="0" fontId="20" fillId="4" borderId="0" xfId="0" applyFont="1" applyFill="1">
      <alignment vertical="center"/>
    </xf>
    <xf numFmtId="0" fontId="0" fillId="4" borderId="8" xfId="0" applyFill="1" applyBorder="1" applyAlignment="1">
      <alignment vertical="center" shrinkToFit="1"/>
    </xf>
    <xf numFmtId="0" fontId="18" fillId="4" borderId="0" xfId="0" applyFont="1" applyFill="1" applyAlignment="1">
      <alignment vertical="center" wrapText="1"/>
    </xf>
    <xf numFmtId="0" fontId="22" fillId="4" borderId="0" xfId="0" applyFont="1" applyFill="1" applyAlignment="1">
      <alignment horizontal="center" vertical="center" shrinkToFit="1"/>
    </xf>
    <xf numFmtId="0" fontId="0" fillId="0" borderId="0" xfId="0" applyAlignment="1">
      <alignment horizontal="centerContinuous" vertical="center"/>
    </xf>
    <xf numFmtId="0" fontId="0" fillId="4" borderId="0" xfId="0" applyFill="1" applyAlignment="1">
      <alignment horizontal="centerContinuous" vertical="center"/>
    </xf>
    <xf numFmtId="0" fontId="25" fillId="4" borderId="0" xfId="0" applyFont="1" applyFill="1">
      <alignment vertical="center"/>
    </xf>
    <xf numFmtId="0" fontId="12" fillId="4" borderId="0" xfId="0" applyFont="1" applyFill="1" applyAlignment="1">
      <alignment vertical="center" wrapText="1"/>
    </xf>
    <xf numFmtId="0" fontId="18" fillId="4" borderId="0" xfId="0" applyFont="1" applyFill="1" applyAlignment="1">
      <alignment horizontal="left" vertical="center" wrapText="1"/>
    </xf>
    <xf numFmtId="0" fontId="0" fillId="4" borderId="0" xfId="0" applyFill="1" applyAlignment="1">
      <alignment horizontal="right" vertical="center"/>
    </xf>
    <xf numFmtId="0" fontId="18" fillId="4" borderId="0" xfId="0" applyFont="1" applyFill="1" applyAlignment="1">
      <alignment horizontal="right" vertical="center" wrapText="1"/>
    </xf>
    <xf numFmtId="0" fontId="0" fillId="4" borderId="0" xfId="0" applyFill="1" applyAlignment="1">
      <alignment horizontal="right" vertical="center" shrinkToFit="1"/>
    </xf>
    <xf numFmtId="0" fontId="0" fillId="0" borderId="0" xfId="0" applyAlignment="1">
      <alignment horizontal="right" vertical="center"/>
    </xf>
    <xf numFmtId="0" fontId="0" fillId="0" borderId="16" xfId="0" applyBorder="1" applyProtection="1">
      <alignment vertical="center"/>
      <protection locked="0"/>
    </xf>
    <xf numFmtId="0" fontId="0" fillId="4" borderId="30" xfId="0" applyFill="1" applyBorder="1">
      <alignment vertical="center"/>
    </xf>
    <xf numFmtId="0" fontId="0" fillId="4" borderId="30" xfId="0" applyFill="1" applyBorder="1" applyAlignment="1">
      <alignment horizontal="center" vertical="center"/>
    </xf>
    <xf numFmtId="0" fontId="0" fillId="4" borderId="30" xfId="0" applyFill="1" applyBorder="1" applyAlignment="1">
      <alignment horizontal="left" vertical="center"/>
    </xf>
    <xf numFmtId="0" fontId="29" fillId="4" borderId="0" xfId="0" applyFont="1" applyFill="1" applyAlignment="1">
      <alignment horizontal="centerContinuous" vertical="center"/>
    </xf>
    <xf numFmtId="0" fontId="31" fillId="4" borderId="0" xfId="0" applyFont="1" applyFill="1" applyAlignment="1">
      <alignment horizontal="center" vertical="center" shrinkToFit="1"/>
    </xf>
    <xf numFmtId="0" fontId="0" fillId="5" borderId="8" xfId="0" applyFill="1" applyBorder="1" applyAlignment="1" applyProtection="1">
      <alignment horizontal="left" vertical="center" shrinkToFit="1"/>
      <protection locked="0"/>
    </xf>
    <xf numFmtId="0" fontId="32" fillId="11" borderId="0" xfId="0" applyFont="1" applyFill="1" applyAlignment="1">
      <alignment horizontal="center" vertical="center"/>
    </xf>
    <xf numFmtId="0" fontId="32" fillId="11" borderId="0" xfId="0" applyFont="1" applyFill="1" applyAlignment="1">
      <alignment horizontal="center" vertical="center" shrinkToFit="1"/>
    </xf>
    <xf numFmtId="0" fontId="1" fillId="4" borderId="0" xfId="4" applyFill="1" applyAlignment="1"/>
    <xf numFmtId="0" fontId="0" fillId="4" borderId="0" xfId="4" applyFont="1" applyFill="1" applyAlignment="1"/>
    <xf numFmtId="0" fontId="1" fillId="4" borderId="21" xfId="4" applyFill="1" applyBorder="1" applyAlignment="1"/>
    <xf numFmtId="0" fontId="1" fillId="4" borderId="6" xfId="4" applyFill="1" applyBorder="1" applyAlignment="1"/>
    <xf numFmtId="0" fontId="39" fillId="4" borderId="21" xfId="4" applyFont="1" applyFill="1" applyBorder="1" applyAlignment="1">
      <alignment horizontal="center" vertical="center" wrapText="1"/>
    </xf>
    <xf numFmtId="0" fontId="39" fillId="4" borderId="6" xfId="4" applyFont="1" applyFill="1" applyBorder="1" applyAlignment="1">
      <alignment horizontal="center" vertical="center" wrapText="1"/>
    </xf>
    <xf numFmtId="0" fontId="39" fillId="4" borderId="0" xfId="4" applyFont="1" applyFill="1" applyAlignment="1">
      <alignment horizontal="center" vertical="center" wrapText="1"/>
    </xf>
    <xf numFmtId="0" fontId="39" fillId="4" borderId="27" xfId="4" applyFont="1" applyFill="1" applyBorder="1" applyAlignment="1">
      <alignment horizontal="center" vertical="center" wrapText="1"/>
    </xf>
    <xf numFmtId="0" fontId="39" fillId="4" borderId="1" xfId="4" applyFont="1" applyFill="1" applyBorder="1" applyAlignment="1">
      <alignment horizontal="center" vertical="center" wrapText="1"/>
    </xf>
    <xf numFmtId="0" fontId="39" fillId="4" borderId="2" xfId="4" applyFont="1" applyFill="1" applyBorder="1" applyAlignment="1">
      <alignment horizontal="center" vertical="center" wrapText="1"/>
    </xf>
    <xf numFmtId="0" fontId="45" fillId="4" borderId="0" xfId="4" applyFont="1" applyFill="1" applyAlignment="1">
      <alignment horizontal="center" vertical="center"/>
    </xf>
    <xf numFmtId="0" fontId="1" fillId="4" borderId="0" xfId="4" applyFill="1">
      <alignment vertical="center"/>
    </xf>
    <xf numFmtId="0" fontId="1" fillId="0" borderId="0" xfId="4" applyAlignment="1"/>
    <xf numFmtId="0" fontId="46" fillId="4" borderId="0" xfId="4" applyFont="1" applyFill="1" applyAlignment="1"/>
    <xf numFmtId="0" fontId="30" fillId="13" borderId="0" xfId="0" applyFont="1" applyFill="1" applyAlignment="1">
      <alignment horizontal="center" vertical="center" shrinkToFit="1"/>
    </xf>
    <xf numFmtId="0" fontId="5" fillId="4" borderId="0" xfId="1" applyFill="1" applyAlignment="1" applyProtection="1">
      <alignment horizontal="centerContinuous" vertical="center"/>
    </xf>
    <xf numFmtId="0" fontId="0" fillId="14" borderId="0" xfId="0" applyFill="1">
      <alignment vertical="center"/>
    </xf>
    <xf numFmtId="0" fontId="0" fillId="14" borderId="0" xfId="0" applyFill="1" applyAlignment="1">
      <alignment horizontal="center" vertical="center"/>
    </xf>
    <xf numFmtId="0" fontId="0" fillId="14" borderId="0" xfId="0" applyFill="1" applyAlignment="1">
      <alignment horizontal="left" vertical="center"/>
    </xf>
    <xf numFmtId="0" fontId="0" fillId="14" borderId="0" xfId="0" applyFill="1" applyAlignment="1">
      <alignment horizontal="right" vertical="center"/>
    </xf>
    <xf numFmtId="0" fontId="0" fillId="16" borderId="0" xfId="0" applyFill="1" applyAlignment="1">
      <alignment horizontal="centerContinuous" vertical="center" shrinkToFit="1"/>
    </xf>
    <xf numFmtId="0" fontId="50" fillId="4" borderId="0" xfId="0" applyFont="1" applyFill="1" applyAlignment="1">
      <alignment horizontal="center" vertical="center" shrinkToFit="1"/>
    </xf>
    <xf numFmtId="0" fontId="25" fillId="4" borderId="43" xfId="0" applyFont="1" applyFill="1" applyBorder="1" applyAlignment="1">
      <alignment horizontal="center" vertical="center"/>
    </xf>
    <xf numFmtId="0" fontId="0" fillId="4" borderId="43" xfId="0" applyFill="1" applyBorder="1" applyAlignment="1">
      <alignment horizontal="left" vertical="center" indent="1"/>
    </xf>
    <xf numFmtId="0" fontId="25" fillId="4" borderId="7" xfId="0" applyFont="1" applyFill="1" applyBorder="1" applyAlignment="1">
      <alignment horizontal="center" vertical="center"/>
    </xf>
    <xf numFmtId="0" fontId="0" fillId="8" borderId="43" xfId="0" applyFill="1" applyBorder="1" applyAlignment="1">
      <alignment horizontal="left" vertical="center" indent="1"/>
    </xf>
    <xf numFmtId="0" fontId="51" fillId="8" borderId="43" xfId="0" applyFont="1" applyFill="1" applyBorder="1" applyAlignment="1">
      <alignment horizontal="left" vertical="center" indent="1"/>
    </xf>
    <xf numFmtId="0" fontId="51" fillId="4" borderId="43" xfId="0" applyFont="1" applyFill="1" applyBorder="1" applyAlignment="1">
      <alignment horizontal="left" vertical="center" indent="1"/>
    </xf>
    <xf numFmtId="0" fontId="29" fillId="4" borderId="7" xfId="0" applyFont="1" applyFill="1" applyBorder="1" applyAlignment="1">
      <alignment horizontal="center" vertical="center" shrinkToFit="1"/>
    </xf>
    <xf numFmtId="0" fontId="29" fillId="8" borderId="7" xfId="0" applyFont="1" applyFill="1" applyBorder="1" applyAlignment="1">
      <alignment horizontal="center" vertical="center" shrinkToFit="1"/>
    </xf>
    <xf numFmtId="0" fontId="25" fillId="4" borderId="0" xfId="0" applyFont="1" applyFill="1" applyAlignment="1">
      <alignment horizontal="center" vertical="center"/>
    </xf>
    <xf numFmtId="0" fontId="52" fillId="4" borderId="0" xfId="0" applyFont="1" applyFill="1" applyAlignment="1">
      <alignment horizontal="left" vertical="center"/>
    </xf>
    <xf numFmtId="0" fontId="8" fillId="4" borderId="0" xfId="0" applyFont="1" applyFill="1" applyAlignment="1">
      <alignment horizontal="left" vertical="center"/>
    </xf>
    <xf numFmtId="0" fontId="0" fillId="4" borderId="0" xfId="0" applyFill="1">
      <alignment vertical="center"/>
    </xf>
    <xf numFmtId="0" fontId="0" fillId="4" borderId="0" xfId="0" applyFill="1">
      <alignment vertical="center"/>
    </xf>
    <xf numFmtId="0" fontId="40" fillId="4" borderId="1" xfId="4" applyFont="1" applyFill="1" applyBorder="1" applyAlignment="1">
      <alignment vertical="center" wrapText="1"/>
    </xf>
    <xf numFmtId="0" fontId="40" fillId="4" borderId="44" xfId="4" applyFont="1" applyFill="1" applyBorder="1" applyAlignment="1">
      <alignment vertical="center" wrapText="1"/>
    </xf>
    <xf numFmtId="0" fontId="0" fillId="0" borderId="43" xfId="0" applyFill="1" applyBorder="1" applyAlignment="1">
      <alignment horizontal="left" vertical="center" indent="1"/>
    </xf>
    <xf numFmtId="0" fontId="51" fillId="0" borderId="43" xfId="0" applyFont="1" applyFill="1" applyBorder="1" applyAlignment="1">
      <alignment horizontal="left" vertical="center" indent="1"/>
    </xf>
    <xf numFmtId="5" fontId="28" fillId="4" borderId="0" xfId="0" applyNumberFormat="1" applyFont="1" applyFill="1" applyAlignment="1">
      <alignment horizontal="center" wrapText="1"/>
    </xf>
    <xf numFmtId="0" fontId="0" fillId="2" borderId="22" xfId="0" applyFill="1" applyBorder="1" applyAlignment="1">
      <alignment horizontal="center" vertical="center"/>
    </xf>
    <xf numFmtId="0" fontId="0" fillId="2" borderId="23" xfId="0" applyFill="1" applyBorder="1" applyAlignment="1">
      <alignment horizontal="center" vertical="center"/>
    </xf>
    <xf numFmtId="0" fontId="0" fillId="2" borderId="24" xfId="0" applyFill="1" applyBorder="1" applyAlignment="1">
      <alignment horizontal="center" vertical="center"/>
    </xf>
    <xf numFmtId="0" fontId="0" fillId="2" borderId="3" xfId="0" applyFill="1" applyBorder="1" applyAlignment="1">
      <alignment horizontal="center" vertical="center"/>
    </xf>
    <xf numFmtId="0" fontId="0" fillId="2" borderId="5" xfId="0" applyFill="1" applyBorder="1" applyAlignment="1">
      <alignment horizontal="center" vertical="center"/>
    </xf>
    <xf numFmtId="0" fontId="0" fillId="2" borderId="4" xfId="0" applyFill="1" applyBorder="1" applyAlignment="1">
      <alignment horizontal="center" vertical="center"/>
    </xf>
    <xf numFmtId="0" fontId="0" fillId="4" borderId="8" xfId="0" applyFill="1" applyBorder="1" applyAlignment="1">
      <alignment horizontal="center" vertical="center"/>
    </xf>
    <xf numFmtId="0" fontId="0" fillId="0" borderId="8" xfId="0" applyBorder="1" applyAlignment="1" applyProtection="1">
      <alignment horizontal="center" vertical="center"/>
      <protection locked="0"/>
    </xf>
    <xf numFmtId="0" fontId="0" fillId="4" borderId="3" xfId="0" applyFill="1" applyBorder="1" applyAlignment="1">
      <alignment horizontal="center" vertical="center"/>
    </xf>
    <xf numFmtId="0" fontId="5" fillId="0" borderId="8" xfId="1" applyBorder="1" applyAlignment="1" applyProtection="1">
      <alignment horizontal="center" vertical="center"/>
      <protection locked="0"/>
    </xf>
    <xf numFmtId="0" fontId="0" fillId="4" borderId="9" xfId="0" applyFill="1" applyBorder="1" applyAlignment="1">
      <alignment horizontal="center" vertical="center"/>
    </xf>
    <xf numFmtId="0" fontId="0" fillId="4" borderId="16" xfId="0" applyFill="1" applyBorder="1" applyAlignment="1">
      <alignment horizontal="center" vertical="center"/>
    </xf>
    <xf numFmtId="176" fontId="0" fillId="0" borderId="8" xfId="0" applyNumberFormat="1" applyBorder="1" applyAlignment="1" applyProtection="1">
      <alignment horizontal="center" vertical="center"/>
      <protection locked="0"/>
    </xf>
    <xf numFmtId="0" fontId="0" fillId="0" borderId="9" xfId="0" applyBorder="1" applyAlignment="1">
      <alignment horizontal="center" vertical="center"/>
    </xf>
    <xf numFmtId="0" fontId="0" fillId="0" borderId="16" xfId="0" applyBorder="1" applyAlignment="1">
      <alignment horizontal="center" vertical="center"/>
    </xf>
    <xf numFmtId="5" fontId="0" fillId="10" borderId="9" xfId="0" applyNumberFormat="1" applyFill="1" applyBorder="1">
      <alignment vertical="center"/>
    </xf>
    <xf numFmtId="5" fontId="0" fillId="10" borderId="16" xfId="0" applyNumberFormat="1" applyFill="1" applyBorder="1">
      <alignment vertical="center"/>
    </xf>
    <xf numFmtId="5" fontId="0" fillId="9" borderId="9" xfId="0" applyNumberFormat="1" applyFill="1" applyBorder="1">
      <alignment vertical="center"/>
    </xf>
    <xf numFmtId="5" fontId="0" fillId="9" borderId="17" xfId="0" applyNumberFormat="1" applyFill="1" applyBorder="1">
      <alignment vertical="center"/>
    </xf>
    <xf numFmtId="5" fontId="0" fillId="9" borderId="16" xfId="0" applyNumberFormat="1" applyFill="1" applyBorder="1">
      <alignment vertical="center"/>
    </xf>
    <xf numFmtId="0" fontId="0" fillId="0" borderId="28" xfId="0" applyBorder="1" applyAlignment="1">
      <alignment horizontal="center" vertical="center"/>
    </xf>
    <xf numFmtId="0" fontId="0" fillId="0" borderId="29" xfId="0" applyBorder="1" applyAlignment="1">
      <alignment horizontal="center" vertical="center"/>
    </xf>
    <xf numFmtId="0" fontId="0" fillId="0" borderId="8" xfId="0" applyBorder="1" applyAlignment="1">
      <alignment horizontal="center" vertical="center"/>
    </xf>
    <xf numFmtId="177" fontId="0" fillId="0" borderId="8" xfId="0" applyNumberFormat="1" applyBorder="1" applyAlignment="1" applyProtection="1">
      <alignment horizontal="center" vertical="center"/>
      <protection locked="0"/>
    </xf>
    <xf numFmtId="5" fontId="0" fillId="9" borderId="8" xfId="0" applyNumberFormat="1" applyFill="1" applyBorder="1">
      <alignment vertical="center"/>
    </xf>
    <xf numFmtId="42" fontId="0" fillId="9" borderId="8" xfId="0" applyNumberFormat="1" applyFill="1" applyBorder="1">
      <alignment vertical="center"/>
    </xf>
    <xf numFmtId="0" fontId="0" fillId="4" borderId="0" xfId="0" applyFill="1">
      <alignment vertical="center"/>
    </xf>
    <xf numFmtId="0" fontId="0" fillId="4" borderId="22" xfId="0" applyFill="1" applyBorder="1" applyAlignment="1">
      <alignment horizontal="center" vertical="center"/>
    </xf>
    <xf numFmtId="0" fontId="0" fillId="4" borderId="24" xfId="0" applyFill="1" applyBorder="1" applyAlignment="1">
      <alignment horizontal="center" vertical="center"/>
    </xf>
    <xf numFmtId="0" fontId="0" fillId="4" borderId="27" xfId="0" applyFill="1" applyBorder="1" applyAlignment="1">
      <alignment horizontal="center" vertical="center"/>
    </xf>
    <xf numFmtId="0" fontId="0" fillId="4" borderId="2" xfId="0" applyFill="1" applyBorder="1" applyAlignment="1">
      <alignment horizontal="center" vertical="center"/>
    </xf>
    <xf numFmtId="38" fontId="0" fillId="4" borderId="9" xfId="3" applyFont="1" applyFill="1" applyBorder="1" applyAlignment="1">
      <alignment horizontal="center" vertical="center"/>
    </xf>
    <xf numFmtId="38" fontId="0" fillId="4" borderId="16" xfId="3" applyFont="1" applyFill="1" applyBorder="1" applyAlignment="1">
      <alignment horizontal="center" vertical="center"/>
    </xf>
    <xf numFmtId="0" fontId="48" fillId="15" borderId="40" xfId="1" applyFont="1" applyFill="1" applyBorder="1" applyAlignment="1" applyProtection="1">
      <alignment horizontal="left" vertical="center"/>
    </xf>
    <xf numFmtId="0" fontId="48" fillId="15" borderId="41" xfId="1" applyFont="1" applyFill="1" applyBorder="1" applyAlignment="1" applyProtection="1">
      <alignment horizontal="left" vertical="center"/>
    </xf>
    <xf numFmtId="0" fontId="48" fillId="15" borderId="42" xfId="1" applyFont="1" applyFill="1" applyBorder="1" applyAlignment="1" applyProtection="1">
      <alignment horizontal="left" vertical="center"/>
    </xf>
    <xf numFmtId="5" fontId="49" fillId="4" borderId="0" xfId="0" applyNumberFormat="1" applyFont="1" applyFill="1" applyAlignment="1">
      <alignment horizontal="center" wrapText="1"/>
    </xf>
    <xf numFmtId="0" fontId="17" fillId="4" borderId="8" xfId="0" applyFont="1" applyFill="1" applyBorder="1" applyAlignment="1">
      <alignment horizontal="center" vertical="center"/>
    </xf>
    <xf numFmtId="0" fontId="0" fillId="2" borderId="3" xfId="0" applyFill="1" applyBorder="1" applyAlignment="1">
      <alignment horizontal="center" vertical="center" shrinkToFit="1"/>
    </xf>
    <xf numFmtId="0" fontId="0" fillId="0" borderId="5" xfId="0" applyBorder="1" applyAlignment="1">
      <alignment horizontal="center" vertical="center" shrinkToFit="1"/>
    </xf>
    <xf numFmtId="0" fontId="0" fillId="0" borderId="4" xfId="0" applyBorder="1" applyAlignment="1">
      <alignment horizontal="center" vertical="center" shrinkToFit="1"/>
    </xf>
    <xf numFmtId="0" fontId="0" fillId="2" borderId="17" xfId="0" applyFill="1" applyBorder="1" applyAlignment="1">
      <alignment horizontal="center" vertical="center" shrinkToFit="1"/>
    </xf>
    <xf numFmtId="0" fontId="0" fillId="2" borderId="16" xfId="0" applyFill="1" applyBorder="1" applyAlignment="1">
      <alignment horizontal="center" vertical="center" shrinkToFit="1"/>
    </xf>
    <xf numFmtId="0" fontId="17" fillId="4" borderId="22" xfId="0" applyFont="1" applyFill="1" applyBorder="1" applyAlignment="1">
      <alignment horizontal="center" vertical="center" wrapText="1"/>
    </xf>
    <xf numFmtId="0" fontId="17" fillId="4" borderId="24" xfId="0" applyFont="1" applyFill="1" applyBorder="1" applyAlignment="1">
      <alignment horizontal="center" vertical="center"/>
    </xf>
    <xf numFmtId="0" fontId="17" fillId="4" borderId="27" xfId="0" applyFont="1" applyFill="1" applyBorder="1" applyAlignment="1">
      <alignment horizontal="center" vertical="center"/>
    </xf>
    <xf numFmtId="0" fontId="17" fillId="4" borderId="2" xfId="0" applyFont="1" applyFill="1" applyBorder="1" applyAlignment="1">
      <alignment horizontal="center" vertical="center"/>
    </xf>
    <xf numFmtId="0" fontId="0" fillId="2" borderId="9" xfId="0" applyFill="1" applyBorder="1" applyAlignment="1">
      <alignment horizontal="center" vertical="center" shrinkToFit="1"/>
    </xf>
    <xf numFmtId="0" fontId="0" fillId="0" borderId="8" xfId="0" applyBorder="1" applyAlignment="1">
      <alignment horizontal="center" vertical="center" wrapText="1"/>
    </xf>
    <xf numFmtId="0" fontId="0" fillId="0" borderId="8" xfId="0" applyBorder="1" applyAlignment="1">
      <alignment horizontal="center" vertical="center" shrinkToFit="1"/>
    </xf>
    <xf numFmtId="0" fontId="40" fillId="4" borderId="0" xfId="4" applyFont="1" applyFill="1" applyAlignment="1">
      <alignment horizontal="center" vertical="center" wrapText="1"/>
    </xf>
    <xf numFmtId="0" fontId="40" fillId="4" borderId="31" xfId="4" applyFont="1" applyFill="1" applyBorder="1" applyAlignment="1">
      <alignment horizontal="center" vertical="center" wrapText="1"/>
    </xf>
    <xf numFmtId="0" fontId="41" fillId="4" borderId="0" xfId="4" applyFont="1" applyFill="1" applyAlignment="1">
      <alignment horizontal="center" vertical="center" shrinkToFit="1"/>
    </xf>
    <xf numFmtId="0" fontId="41" fillId="4" borderId="31" xfId="4" applyFont="1" applyFill="1" applyBorder="1" applyAlignment="1">
      <alignment horizontal="center" vertical="center" shrinkToFit="1"/>
    </xf>
    <xf numFmtId="0" fontId="42" fillId="5" borderId="32" xfId="4" applyFont="1" applyFill="1" applyBorder="1" applyAlignment="1" applyProtection="1">
      <alignment horizontal="center" vertical="center" shrinkToFit="1"/>
      <protection locked="0"/>
    </xf>
    <xf numFmtId="0" fontId="43" fillId="5" borderId="33" xfId="4" applyFont="1" applyFill="1" applyBorder="1" applyAlignment="1" applyProtection="1">
      <alignment horizontal="center" vertical="center" shrinkToFit="1"/>
      <protection locked="0"/>
    </xf>
    <xf numFmtId="0" fontId="43" fillId="5" borderId="34" xfId="4" applyFont="1" applyFill="1" applyBorder="1" applyAlignment="1" applyProtection="1">
      <alignment horizontal="center" vertical="center" shrinkToFit="1"/>
      <protection locked="0"/>
    </xf>
    <xf numFmtId="0" fontId="43" fillId="5" borderId="35" xfId="4" applyFont="1" applyFill="1" applyBorder="1" applyAlignment="1" applyProtection="1">
      <alignment horizontal="center" vertical="center" shrinkToFit="1"/>
      <protection locked="0"/>
    </xf>
    <xf numFmtId="0" fontId="43" fillId="5" borderId="0" xfId="4" applyFont="1" applyFill="1" applyAlignment="1" applyProtection="1">
      <alignment horizontal="center" vertical="center" shrinkToFit="1"/>
      <protection locked="0"/>
    </xf>
    <xf numFmtId="0" fontId="43" fillId="5" borderId="36" xfId="4" applyFont="1" applyFill="1" applyBorder="1" applyAlignment="1" applyProtection="1">
      <alignment horizontal="center" vertical="center" shrinkToFit="1"/>
      <protection locked="0"/>
    </xf>
    <xf numFmtId="0" fontId="43" fillId="5" borderId="37" xfId="4" applyFont="1" applyFill="1" applyBorder="1" applyAlignment="1" applyProtection="1">
      <alignment horizontal="center" vertical="center" shrinkToFit="1"/>
      <protection locked="0"/>
    </xf>
    <xf numFmtId="0" fontId="43" fillId="5" borderId="38" xfId="4" applyFont="1" applyFill="1" applyBorder="1" applyAlignment="1" applyProtection="1">
      <alignment horizontal="center" vertical="center" shrinkToFit="1"/>
      <protection locked="0"/>
    </xf>
    <xf numFmtId="0" fontId="43" fillId="5" borderId="39" xfId="4" applyFont="1" applyFill="1" applyBorder="1" applyAlignment="1" applyProtection="1">
      <alignment horizontal="center" vertical="center" shrinkToFit="1"/>
      <protection locked="0"/>
    </xf>
    <xf numFmtId="0" fontId="40" fillId="4" borderId="44" xfId="4" applyFont="1" applyFill="1" applyBorder="1" applyAlignment="1">
      <alignment horizontal="center" vertical="center" wrapText="1"/>
    </xf>
    <xf numFmtId="0" fontId="40" fillId="4" borderId="1" xfId="4" applyFont="1" applyFill="1" applyBorder="1" applyAlignment="1">
      <alignment horizontal="center" vertical="center" wrapText="1"/>
    </xf>
    <xf numFmtId="0" fontId="33" fillId="4" borderId="22" xfId="4" applyFont="1" applyFill="1" applyBorder="1" applyAlignment="1">
      <alignment horizontal="center" vertical="center" wrapText="1"/>
    </xf>
    <xf numFmtId="0" fontId="33" fillId="4" borderId="23" xfId="4" applyFont="1" applyFill="1" applyBorder="1" applyAlignment="1">
      <alignment horizontal="center" vertical="center" wrapText="1"/>
    </xf>
    <xf numFmtId="0" fontId="33" fillId="4" borderId="24" xfId="4" applyFont="1" applyFill="1" applyBorder="1" applyAlignment="1">
      <alignment horizontal="center" vertical="center" wrapText="1"/>
    </xf>
    <xf numFmtId="0" fontId="33" fillId="4" borderId="21" xfId="4" applyFont="1" applyFill="1" applyBorder="1" applyAlignment="1">
      <alignment horizontal="center" vertical="center" wrapText="1"/>
    </xf>
    <xf numFmtId="0" fontId="33" fillId="4" borderId="0" xfId="4" applyFont="1" applyFill="1" applyAlignment="1">
      <alignment horizontal="center" vertical="center" wrapText="1"/>
    </xf>
    <xf numFmtId="0" fontId="33" fillId="4" borderId="6" xfId="4" applyFont="1" applyFill="1" applyBorder="1" applyAlignment="1">
      <alignment horizontal="center" vertical="center" wrapText="1"/>
    </xf>
    <xf numFmtId="0" fontId="35" fillId="4" borderId="0" xfId="4" applyFont="1" applyFill="1" applyAlignment="1">
      <alignment horizontal="center" wrapText="1"/>
    </xf>
    <xf numFmtId="0" fontId="35" fillId="4" borderId="0" xfId="4" applyFont="1" applyFill="1" applyAlignment="1">
      <alignment horizontal="center"/>
    </xf>
    <xf numFmtId="0" fontId="35" fillId="0" borderId="0" xfId="4" applyFont="1" applyAlignment="1">
      <alignment horizontal="center"/>
    </xf>
    <xf numFmtId="0" fontId="38" fillId="12" borderId="0" xfId="4" applyFont="1" applyFill="1" applyAlignment="1" applyProtection="1">
      <alignment horizontal="center" vertical="center"/>
      <protection locked="0"/>
    </xf>
    <xf numFmtId="0" fontId="47" fillId="4" borderId="22" xfId="4" applyFont="1" applyFill="1" applyBorder="1" applyAlignment="1">
      <alignment horizontal="left" vertical="top" wrapText="1"/>
    </xf>
    <xf numFmtId="0" fontId="47" fillId="4" borderId="23" xfId="4" applyFont="1" applyFill="1" applyBorder="1" applyAlignment="1">
      <alignment horizontal="left" vertical="top" wrapText="1"/>
    </xf>
    <xf numFmtId="0" fontId="47" fillId="4" borderId="24" xfId="4" applyFont="1" applyFill="1" applyBorder="1" applyAlignment="1">
      <alignment horizontal="left" vertical="top" wrapText="1"/>
    </xf>
    <xf numFmtId="0" fontId="47" fillId="4" borderId="21" xfId="4" applyFont="1" applyFill="1" applyBorder="1" applyAlignment="1">
      <alignment horizontal="left" vertical="top" wrapText="1"/>
    </xf>
    <xf numFmtId="0" fontId="47" fillId="4" borderId="0" xfId="4" applyFont="1" applyFill="1" applyAlignment="1">
      <alignment horizontal="left" vertical="top" wrapText="1"/>
    </xf>
    <xf numFmtId="0" fontId="47" fillId="4" borderId="6" xfId="4" applyFont="1" applyFill="1" applyBorder="1" applyAlignment="1">
      <alignment horizontal="left" vertical="top" wrapText="1"/>
    </xf>
    <xf numFmtId="0" fontId="47" fillId="4" borderId="27" xfId="4" applyFont="1" applyFill="1" applyBorder="1" applyAlignment="1">
      <alignment horizontal="left" vertical="top" wrapText="1"/>
    </xf>
    <xf numFmtId="0" fontId="47" fillId="4" borderId="1" xfId="4" applyFont="1" applyFill="1" applyBorder="1" applyAlignment="1">
      <alignment horizontal="left" vertical="top" wrapText="1"/>
    </xf>
    <xf numFmtId="0" fontId="47" fillId="4" borderId="2" xfId="4" applyFont="1" applyFill="1" applyBorder="1" applyAlignment="1">
      <alignment horizontal="left" vertical="top" wrapText="1"/>
    </xf>
    <xf numFmtId="0" fontId="40" fillId="4" borderId="0" xfId="4" applyFont="1" applyFill="1" applyAlignment="1">
      <alignment horizontal="center" wrapText="1"/>
    </xf>
    <xf numFmtId="0" fontId="40" fillId="4" borderId="31" xfId="4" applyFont="1" applyFill="1" applyBorder="1" applyAlignment="1">
      <alignment horizontal="center" wrapText="1"/>
    </xf>
    <xf numFmtId="0" fontId="54" fillId="4" borderId="0" xfId="0" applyFont="1" applyFill="1">
      <alignment vertical="center"/>
    </xf>
    <xf numFmtId="0" fontId="5" fillId="4" borderId="0" xfId="1" applyFill="1" applyAlignment="1" applyProtection="1">
      <alignment horizontal="center" vertical="center"/>
      <protection locked="0"/>
    </xf>
    <xf numFmtId="0" fontId="53" fillId="4" borderId="0" xfId="0" applyFont="1" applyFill="1" applyAlignment="1" applyProtection="1">
      <alignment horizontal="center" vertical="center"/>
      <protection locked="0"/>
    </xf>
    <xf numFmtId="0" fontId="55" fillId="4" borderId="0" xfId="0" applyFont="1" applyFill="1" applyBorder="1" applyAlignment="1">
      <alignment horizontal="left" vertical="center" readingOrder="1"/>
    </xf>
    <xf numFmtId="0" fontId="56" fillId="4" borderId="0" xfId="0" applyFont="1" applyFill="1" applyBorder="1" applyAlignment="1">
      <alignment horizontal="left" vertical="center" readingOrder="1"/>
    </xf>
    <xf numFmtId="0" fontId="25" fillId="4" borderId="0" xfId="0" applyFont="1" applyFill="1" applyAlignment="1">
      <alignment vertical="center"/>
    </xf>
    <xf numFmtId="0" fontId="25" fillId="17" borderId="45" xfId="0" applyFont="1" applyFill="1" applyBorder="1" applyAlignment="1" applyProtection="1">
      <alignment horizontal="left" vertical="center" wrapText="1"/>
      <protection locked="0"/>
    </xf>
    <xf numFmtId="0" fontId="25" fillId="17" borderId="46" xfId="0" applyFont="1" applyFill="1" applyBorder="1" applyAlignment="1" applyProtection="1">
      <alignment horizontal="left" vertical="center" wrapText="1"/>
      <protection locked="0"/>
    </xf>
    <xf numFmtId="0" fontId="25" fillId="17" borderId="47" xfId="0" applyFont="1" applyFill="1" applyBorder="1" applyAlignment="1" applyProtection="1">
      <alignment horizontal="left" vertical="center" wrapText="1"/>
      <protection locked="0"/>
    </xf>
    <xf numFmtId="0" fontId="25" fillId="17" borderId="48" xfId="0" applyFont="1" applyFill="1" applyBorder="1" applyAlignment="1" applyProtection="1">
      <alignment horizontal="left" vertical="center" wrapText="1"/>
      <protection locked="0"/>
    </xf>
    <xf numFmtId="0" fontId="25" fillId="17" borderId="0" xfId="0" applyFont="1" applyFill="1" applyBorder="1" applyAlignment="1" applyProtection="1">
      <alignment horizontal="left" vertical="center" wrapText="1"/>
      <protection locked="0"/>
    </xf>
    <xf numFmtId="0" fontId="25" fillId="17" borderId="49" xfId="0" applyFont="1" applyFill="1" applyBorder="1" applyAlignment="1" applyProtection="1">
      <alignment horizontal="left" vertical="center" wrapText="1"/>
      <protection locked="0"/>
    </xf>
    <xf numFmtId="0" fontId="25" fillId="17" borderId="50" xfId="0" applyFont="1" applyFill="1" applyBorder="1" applyAlignment="1" applyProtection="1">
      <alignment horizontal="left" vertical="center" wrapText="1"/>
      <protection locked="0"/>
    </xf>
    <xf numFmtId="0" fontId="25" fillId="17" borderId="51" xfId="0" applyFont="1" applyFill="1" applyBorder="1" applyAlignment="1" applyProtection="1">
      <alignment horizontal="left" vertical="center" wrapText="1"/>
      <protection locked="0"/>
    </xf>
    <xf numFmtId="0" fontId="25" fillId="17" borderId="52" xfId="0" applyFont="1" applyFill="1" applyBorder="1" applyAlignment="1" applyProtection="1">
      <alignment horizontal="left" vertical="center" wrapText="1"/>
      <protection locked="0"/>
    </xf>
  </cellXfs>
  <cellStyles count="5">
    <cellStyle name="ハイパーリンク" xfId="1" builtinId="8"/>
    <cellStyle name="桁区切り" xfId="3" builtinId="6"/>
    <cellStyle name="標準" xfId="0" builtinId="0"/>
    <cellStyle name="標準 2 2" xfId="2" xr:uid="{00000000-0005-0000-0000-000002000000}"/>
    <cellStyle name="標準 2 2 2" xfId="4" xr:uid="{182354D8-DB80-4D37-A906-4F17EFF05AE7}"/>
  </cellStyles>
  <dxfs count="5">
    <dxf>
      <font>
        <color rgb="FFFF0000"/>
      </font>
    </dxf>
    <dxf>
      <font>
        <b/>
        <i val="0"/>
        <color rgb="FF0070C0"/>
      </font>
      <fill>
        <patternFill>
          <bgColor rgb="FFBEF389"/>
        </patternFill>
      </fill>
      <border>
        <left style="thin">
          <color theme="6" tint="-0.24994659260841701"/>
        </left>
        <right style="thin">
          <color theme="6" tint="-0.24994659260841701"/>
        </right>
        <top style="thin">
          <color theme="6" tint="-0.24994659260841701"/>
        </top>
        <bottom style="thin">
          <color theme="6" tint="-0.24994659260841701"/>
        </bottom>
      </border>
    </dxf>
    <dxf>
      <font>
        <b/>
        <i val="0"/>
        <color theme="0"/>
      </font>
      <fill>
        <patternFill>
          <bgColor rgb="FFE21F0A"/>
        </patternFill>
      </fill>
    </dxf>
    <dxf>
      <font>
        <color rgb="FFFF0000"/>
      </font>
    </dxf>
    <dxf>
      <font>
        <b/>
        <i val="0"/>
        <color rgb="FF0070C0"/>
      </font>
      <fill>
        <patternFill>
          <bgColor rgb="FF9EFC88"/>
        </patternFill>
      </fill>
    </dxf>
  </dxfs>
  <tableStyles count="0" defaultTableStyle="TableStyleMedium9" defaultPivotStyle="PivotStyleLight16"/>
  <colors>
    <mruColors>
      <color rgb="FF9900FF"/>
      <color rgb="FFFFFF99"/>
      <color rgb="FFD6C5FF"/>
      <color rgb="FF0624BA"/>
      <color rgb="FFEAEAEA"/>
      <color rgb="FFF78609"/>
      <color rgb="FFBA75FF"/>
      <color rgb="FFEFE4F8"/>
      <color rgb="FFDBC3EF"/>
      <color rgb="FFE21F0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1</xdr:col>
      <xdr:colOff>270933</xdr:colOff>
      <xdr:row>25</xdr:row>
      <xdr:rowOff>112182</xdr:rowOff>
    </xdr:from>
    <xdr:to>
      <xdr:col>5</xdr:col>
      <xdr:colOff>575732</xdr:colOff>
      <xdr:row>29</xdr:row>
      <xdr:rowOff>59267</xdr:rowOff>
    </xdr:to>
    <xdr:sp macro="" textlink="">
      <xdr:nvSpPr>
        <xdr:cNvPr id="5" name="AutoShape 5">
          <a:extLst>
            <a:ext uri="{FF2B5EF4-FFF2-40B4-BE49-F238E27FC236}">
              <a16:creationId xmlns:a16="http://schemas.microsoft.com/office/drawing/2014/main" id="{00000000-0008-0000-0000-000005000000}"/>
            </a:ext>
          </a:extLst>
        </xdr:cNvPr>
        <xdr:cNvSpPr>
          <a:spLocks noChangeArrowheads="1"/>
        </xdr:cNvSpPr>
      </xdr:nvSpPr>
      <xdr:spPr bwMode="auto">
        <a:xfrm>
          <a:off x="795866" y="4591049"/>
          <a:ext cx="3166533" cy="624418"/>
        </a:xfrm>
        <a:prstGeom prst="wedgeRoundRectCallout">
          <a:avLst>
            <a:gd name="adj1" fmla="val 13703"/>
            <a:gd name="adj2" fmla="val -122777"/>
            <a:gd name="adj3" fmla="val 16667"/>
          </a:avLst>
        </a:prstGeom>
        <a:solidFill>
          <a:srgbClr val="FFFFFF"/>
        </a:solidFill>
        <a:ln w="9525">
          <a:solidFill>
            <a:srgbClr val="000000"/>
          </a:solidFill>
          <a:miter lim="800000"/>
          <a:headEnd/>
          <a:tailEnd/>
        </a:ln>
      </xdr:spPr>
      <xdr:txBody>
        <a:bodyPr vertOverflow="clip" wrap="square" lIns="27432" tIns="18288" rIns="0" bIns="0" anchor="t" upright="1"/>
        <a:lstStyle/>
        <a:p>
          <a:pPr algn="l" rtl="1">
            <a:defRPr sz="1000"/>
          </a:pPr>
          <a:r>
            <a:rPr lang="ja-JP" altLang="en-US" sz="1100" b="1" i="0" strike="noStrike">
              <a:solidFill>
                <a:srgbClr val="000000"/>
              </a:solidFill>
              <a:latin typeface="ＭＳ Ｐゴシック"/>
              <a:ea typeface="ＭＳ Ｐゴシック"/>
            </a:rPr>
            <a:t>青いセルの部分には演算が埋め込まれていますが、フリガナが適切でない場合は、直接フリガナを書き込んでください。</a:t>
          </a:r>
          <a:endParaRPr lang="ja-JP" altLang="en-US" sz="1100" b="0" i="0" strike="noStrike">
            <a:solidFill>
              <a:srgbClr val="000000"/>
            </a:solidFill>
            <a:latin typeface="ＭＳ Ｐゴシック"/>
            <a:ea typeface="ＭＳ Ｐゴシック"/>
          </a:endParaRPr>
        </a:p>
      </xdr:txBody>
    </xdr:sp>
    <xdr:clientData/>
  </xdr:twoCellAnchor>
  <xdr:twoCellAnchor>
    <xdr:from>
      <xdr:col>7</xdr:col>
      <xdr:colOff>99060</xdr:colOff>
      <xdr:row>13</xdr:row>
      <xdr:rowOff>83821</xdr:rowOff>
    </xdr:from>
    <xdr:to>
      <xdr:col>13</xdr:col>
      <xdr:colOff>605789</xdr:colOff>
      <xdr:row>16</xdr:row>
      <xdr:rowOff>127001</xdr:rowOff>
    </xdr:to>
    <xdr:sp macro="" textlink="">
      <xdr:nvSpPr>
        <xdr:cNvPr id="6" name="AutoShape 6">
          <a:extLst>
            <a:ext uri="{FF2B5EF4-FFF2-40B4-BE49-F238E27FC236}">
              <a16:creationId xmlns:a16="http://schemas.microsoft.com/office/drawing/2014/main" id="{00000000-0008-0000-0000-000006000000}"/>
            </a:ext>
          </a:extLst>
        </xdr:cNvPr>
        <xdr:cNvSpPr>
          <a:spLocks noChangeArrowheads="1"/>
        </xdr:cNvSpPr>
      </xdr:nvSpPr>
      <xdr:spPr bwMode="auto">
        <a:xfrm>
          <a:off x="4789593" y="2429088"/>
          <a:ext cx="2741929" cy="652780"/>
        </a:xfrm>
        <a:prstGeom prst="wedgeRoundRectCallout">
          <a:avLst>
            <a:gd name="adj1" fmla="val 23034"/>
            <a:gd name="adj2" fmla="val 49727"/>
            <a:gd name="adj3" fmla="val 16667"/>
          </a:avLst>
        </a:prstGeom>
        <a:solidFill>
          <a:srgbClr val="FFFFFF"/>
        </a:solidFill>
        <a:ln w="9525">
          <a:solidFill>
            <a:srgbClr val="000000"/>
          </a:solidFill>
          <a:miter lim="800000"/>
          <a:headEnd/>
          <a:tailEnd/>
        </a:ln>
      </xdr:spPr>
      <xdr:txBody>
        <a:bodyPr vertOverflow="clip" wrap="square" lIns="27432" tIns="18288" rIns="0" bIns="0" anchor="t" upright="1"/>
        <a:lstStyle/>
        <a:p>
          <a:pPr algn="l" rtl="1">
            <a:lnSpc>
              <a:spcPts val="1300"/>
            </a:lnSpc>
            <a:defRPr sz="1000"/>
          </a:pPr>
          <a:r>
            <a:rPr lang="ja-JP" altLang="en-US" sz="1100" b="1" i="0" strike="noStrike">
              <a:solidFill>
                <a:srgbClr val="000000"/>
              </a:solidFill>
              <a:latin typeface="ＭＳ Ｐゴシック"/>
              <a:ea typeface="ＭＳ Ｐゴシック"/>
            </a:rPr>
            <a:t>黄色いセル</a:t>
          </a:r>
          <a:r>
            <a:rPr lang="ja-JP" altLang="en-US" sz="1100" b="1" i="0" strike="noStrike">
              <a:solidFill>
                <a:srgbClr val="FFFF00"/>
              </a:solidFill>
              <a:latin typeface="ＭＳ Ｐゴシック"/>
              <a:ea typeface="ＭＳ Ｐゴシック"/>
            </a:rPr>
            <a:t>■</a:t>
          </a:r>
          <a:r>
            <a:rPr lang="ja-JP" altLang="en-US" sz="1100" b="1" i="0" strike="noStrike">
              <a:solidFill>
                <a:srgbClr val="000000"/>
              </a:solidFill>
              <a:latin typeface="ＭＳ Ｐゴシック"/>
              <a:ea typeface="ＭＳ Ｐゴシック"/>
            </a:rPr>
            <a:t>の部分は入力項目を選びます。</a:t>
          </a:r>
          <a:endParaRPr lang="en-US" altLang="ja-JP" sz="1100" b="1" i="0" strike="noStrike">
            <a:solidFill>
              <a:srgbClr val="000000"/>
            </a:solidFill>
            <a:latin typeface="ＭＳ Ｐゴシック"/>
            <a:ea typeface="ＭＳ Ｐゴシック"/>
          </a:endParaRPr>
        </a:p>
        <a:p>
          <a:pPr algn="l" rtl="1">
            <a:lnSpc>
              <a:spcPts val="1300"/>
            </a:lnSpc>
            <a:defRPr sz="1000"/>
          </a:pPr>
          <a:r>
            <a:rPr lang="ja-JP" altLang="en-US" sz="1100" b="1" i="0" strike="noStrike">
              <a:solidFill>
                <a:srgbClr val="000000"/>
              </a:solidFill>
              <a:latin typeface="ＭＳ Ｐゴシック"/>
              <a:ea typeface="ＭＳ Ｐゴシック"/>
            </a:rPr>
            <a:t>種目には学年等が付加されている場合があるので注意してください</a:t>
          </a:r>
          <a:r>
            <a:rPr lang="ja-JP" altLang="en-US" sz="1100" b="0" i="0" strike="noStrike">
              <a:solidFill>
                <a:srgbClr val="000000"/>
              </a:solidFill>
              <a:latin typeface="ＭＳ Ｐゴシック"/>
              <a:ea typeface="ＭＳ Ｐゴシック"/>
            </a:rPr>
            <a:t>。</a:t>
          </a:r>
        </a:p>
      </xdr:txBody>
    </xdr:sp>
    <xdr:clientData/>
  </xdr:twoCellAnchor>
  <xdr:twoCellAnchor>
    <xdr:from>
      <xdr:col>14</xdr:col>
      <xdr:colOff>194735</xdr:colOff>
      <xdr:row>25</xdr:row>
      <xdr:rowOff>112185</xdr:rowOff>
    </xdr:from>
    <xdr:to>
      <xdr:col>20</xdr:col>
      <xdr:colOff>660401</xdr:colOff>
      <xdr:row>28</xdr:row>
      <xdr:rowOff>161714</xdr:rowOff>
    </xdr:to>
    <xdr:sp macro="" textlink="">
      <xdr:nvSpPr>
        <xdr:cNvPr id="7" name="AutoShape 6">
          <a:extLst>
            <a:ext uri="{FF2B5EF4-FFF2-40B4-BE49-F238E27FC236}">
              <a16:creationId xmlns:a16="http://schemas.microsoft.com/office/drawing/2014/main" id="{00000000-0008-0000-0000-000007000000}"/>
            </a:ext>
          </a:extLst>
        </xdr:cNvPr>
        <xdr:cNvSpPr>
          <a:spLocks noChangeArrowheads="1"/>
        </xdr:cNvSpPr>
      </xdr:nvSpPr>
      <xdr:spPr bwMode="auto">
        <a:xfrm>
          <a:off x="7780868" y="4591052"/>
          <a:ext cx="2616200" cy="557529"/>
        </a:xfrm>
        <a:prstGeom prst="wedgeRoundRectCallout">
          <a:avLst>
            <a:gd name="adj1" fmla="val 55948"/>
            <a:gd name="adj2" fmla="val -175856"/>
            <a:gd name="adj3" fmla="val 16667"/>
          </a:avLst>
        </a:prstGeom>
        <a:solidFill>
          <a:srgbClr val="FFFFFF"/>
        </a:solidFill>
        <a:ln w="9525">
          <a:solidFill>
            <a:srgbClr val="000000"/>
          </a:solidFill>
          <a:miter lim="800000"/>
          <a:headEnd/>
          <a:tailEnd/>
        </a:ln>
      </xdr:spPr>
      <xdr:txBody>
        <a:bodyPr vertOverflow="clip" wrap="square" lIns="27432" tIns="18288" rIns="0" bIns="0" anchor="t" upright="1"/>
        <a:lstStyle/>
        <a:p>
          <a:pPr algn="l" rtl="1">
            <a:lnSpc>
              <a:spcPts val="1300"/>
            </a:lnSpc>
            <a:defRPr sz="1000"/>
          </a:pPr>
          <a:r>
            <a:rPr lang="ja-JP" altLang="en-US" sz="1100" b="1" i="0" strike="noStrike">
              <a:solidFill>
                <a:srgbClr val="000000"/>
              </a:solidFill>
              <a:latin typeface="ＭＳ Ｐゴシック"/>
              <a:ea typeface="ＭＳ Ｐゴシック"/>
            </a:rPr>
            <a:t>複数のチームがエントリーする場合には、Ａ，Ｂ，Ｃ等でチーム名を入力してください。</a:t>
          </a:r>
          <a:endParaRPr lang="en-US" altLang="ja-JP" sz="1100" b="1" i="0" strike="noStrike">
            <a:solidFill>
              <a:srgbClr val="000000"/>
            </a:solidFill>
            <a:latin typeface="ＭＳ Ｐゴシック"/>
            <a:ea typeface="ＭＳ Ｐゴシック"/>
          </a:endParaRPr>
        </a:p>
      </xdr:txBody>
    </xdr:sp>
    <xdr:clientData/>
  </xdr:twoCellAnchor>
  <xdr:twoCellAnchor>
    <xdr:from>
      <xdr:col>13</xdr:col>
      <xdr:colOff>296333</xdr:colOff>
      <xdr:row>35</xdr:row>
      <xdr:rowOff>62440</xdr:rowOff>
    </xdr:from>
    <xdr:to>
      <xdr:col>22</xdr:col>
      <xdr:colOff>685801</xdr:colOff>
      <xdr:row>45</xdr:row>
      <xdr:rowOff>135467</xdr:rowOff>
    </xdr:to>
    <xdr:sp macro="" textlink="">
      <xdr:nvSpPr>
        <xdr:cNvPr id="8" name="角丸四角形 7">
          <a:extLst>
            <a:ext uri="{FF2B5EF4-FFF2-40B4-BE49-F238E27FC236}">
              <a16:creationId xmlns:a16="http://schemas.microsoft.com/office/drawing/2014/main" id="{00000000-0008-0000-0000-000008000000}"/>
            </a:ext>
          </a:extLst>
        </xdr:cNvPr>
        <xdr:cNvSpPr/>
      </xdr:nvSpPr>
      <xdr:spPr>
        <a:xfrm>
          <a:off x="7222066" y="6234640"/>
          <a:ext cx="4495802" cy="1766360"/>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515407</xdr:colOff>
      <xdr:row>36</xdr:row>
      <xdr:rowOff>10584</xdr:rowOff>
    </xdr:from>
    <xdr:to>
      <xdr:col>22</xdr:col>
      <xdr:colOff>533400</xdr:colOff>
      <xdr:row>45</xdr:row>
      <xdr:rowOff>25402</xdr:rowOff>
    </xdr:to>
    <xdr:sp macro="" textlink="">
      <xdr:nvSpPr>
        <xdr:cNvPr id="9" name="テキスト ボックス 8">
          <a:extLst>
            <a:ext uri="{FF2B5EF4-FFF2-40B4-BE49-F238E27FC236}">
              <a16:creationId xmlns:a16="http://schemas.microsoft.com/office/drawing/2014/main" id="{00000000-0008-0000-0000-000009000000}"/>
            </a:ext>
          </a:extLst>
        </xdr:cNvPr>
        <xdr:cNvSpPr txBox="1"/>
      </xdr:nvSpPr>
      <xdr:spPr>
        <a:xfrm>
          <a:off x="7441140" y="6352117"/>
          <a:ext cx="4124327" cy="15388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550" b="1">
              <a:solidFill>
                <a:srgbClr val="FF0000"/>
              </a:solidFill>
            </a:rPr>
            <a:t>送信する前に、再度「入力間違いや漏れ」がないか確認をしてください。</a:t>
          </a:r>
          <a:endParaRPr kumimoji="1" lang="en-US" altLang="ja-JP" sz="1550" b="1">
            <a:solidFill>
              <a:srgbClr val="FF0000"/>
            </a:solidFill>
          </a:endParaRPr>
        </a:p>
        <a:p>
          <a:r>
            <a:rPr kumimoji="1" lang="ja-JP" altLang="en-US" sz="1550" b="1">
              <a:solidFill>
                <a:srgbClr val="FF0000"/>
              </a:solidFill>
            </a:rPr>
            <a:t>（特に男女・学年の入力間違いに注意）</a:t>
          </a:r>
          <a:endParaRPr kumimoji="1" lang="en-US" altLang="ja-JP" sz="1550" b="1">
            <a:solidFill>
              <a:srgbClr val="FF0000"/>
            </a:solidFill>
          </a:endParaRPr>
        </a:p>
        <a:p>
          <a:r>
            <a:rPr kumimoji="1" lang="ja-JP" altLang="en-US" sz="1550" b="1">
              <a:solidFill>
                <a:srgbClr val="FF0000"/>
              </a:solidFill>
            </a:rPr>
            <a:t>エントリー票は印刷をして、競技会当日に</a:t>
          </a:r>
          <a:r>
            <a:rPr kumimoji="1" lang="ja-JP" altLang="en-US" sz="1600" b="1">
              <a:solidFill>
                <a:srgbClr val="FF0000"/>
              </a:solidFill>
            </a:rPr>
            <a:t>お持ち</a:t>
          </a:r>
          <a:r>
            <a:rPr kumimoji="1" lang="ja-JP" altLang="en-US" sz="1550" b="1">
              <a:solidFill>
                <a:srgbClr val="FF0000"/>
              </a:solidFill>
            </a:rPr>
            <a:t>ください。</a:t>
          </a:r>
        </a:p>
      </xdr:txBody>
    </xdr:sp>
    <xdr:clientData/>
  </xdr:twoCellAnchor>
  <xdr:twoCellAnchor>
    <xdr:from>
      <xdr:col>2</xdr:col>
      <xdr:colOff>152400</xdr:colOff>
      <xdr:row>31</xdr:row>
      <xdr:rowOff>121921</xdr:rowOff>
    </xdr:from>
    <xdr:to>
      <xdr:col>4</xdr:col>
      <xdr:colOff>590550</xdr:colOff>
      <xdr:row>36</xdr:row>
      <xdr:rowOff>137161</xdr:rowOff>
    </xdr:to>
    <xdr:sp macro="" textlink="">
      <xdr:nvSpPr>
        <xdr:cNvPr id="2" name="角丸四角形 9">
          <a:extLst>
            <a:ext uri="{FF2B5EF4-FFF2-40B4-BE49-F238E27FC236}">
              <a16:creationId xmlns:a16="http://schemas.microsoft.com/office/drawing/2014/main" id="{00000000-0008-0000-0000-000002000000}"/>
            </a:ext>
          </a:extLst>
        </xdr:cNvPr>
        <xdr:cNvSpPr/>
      </xdr:nvSpPr>
      <xdr:spPr>
        <a:xfrm>
          <a:off x="1417320" y="5684521"/>
          <a:ext cx="1916430" cy="853440"/>
        </a:xfrm>
        <a:prstGeom prst="roundRect">
          <a:avLst/>
        </a:prstGeom>
        <a:solidFill>
          <a:srgbClr val="FF99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800" b="1">
              <a:solidFill>
                <a:sysClr val="windowText" lastClr="000000"/>
              </a:solidFill>
              <a:effectLst/>
              <a:latin typeface="+mn-lt"/>
              <a:ea typeface="+mn-ea"/>
              <a:cs typeface="+mn-cs"/>
            </a:rPr>
            <a:t>入力必須！</a:t>
          </a:r>
          <a:endParaRPr lang="ja-JP" altLang="ja-JP" sz="1800" b="1">
            <a:solidFill>
              <a:sysClr val="windowText" lastClr="000000"/>
            </a:solidFill>
            <a:effectLst/>
          </a:endParaRPr>
        </a:p>
        <a:p>
          <a:pPr algn="ctr"/>
          <a:endParaRPr kumimoji="1" lang="en-US" altLang="ja-JP" sz="1100"/>
        </a:p>
        <a:p>
          <a:pPr algn="ctr"/>
          <a:r>
            <a:rPr kumimoji="1" lang="ja-JP" altLang="en-US" sz="1100" b="1">
              <a:solidFill>
                <a:schemeClr val="tx2"/>
              </a:solidFill>
            </a:rPr>
            <a:t>＊一部自動入力</a:t>
          </a:r>
        </a:p>
      </xdr:txBody>
    </xdr:sp>
    <xdr:clientData/>
  </xdr:twoCellAnchor>
  <xdr:twoCellAnchor>
    <xdr:from>
      <xdr:col>6</xdr:col>
      <xdr:colOff>28575</xdr:colOff>
      <xdr:row>25</xdr:row>
      <xdr:rowOff>104775</xdr:rowOff>
    </xdr:from>
    <xdr:to>
      <xdr:col>8</xdr:col>
      <xdr:colOff>457200</xdr:colOff>
      <xdr:row>29</xdr:row>
      <xdr:rowOff>66676</xdr:rowOff>
    </xdr:to>
    <xdr:sp macro="" textlink="">
      <xdr:nvSpPr>
        <xdr:cNvPr id="10" name="AutoShape 5">
          <a:extLst>
            <a:ext uri="{FF2B5EF4-FFF2-40B4-BE49-F238E27FC236}">
              <a16:creationId xmlns:a16="http://schemas.microsoft.com/office/drawing/2014/main" id="{00000000-0008-0000-0000-00000A000000}"/>
            </a:ext>
          </a:extLst>
        </xdr:cNvPr>
        <xdr:cNvSpPr>
          <a:spLocks noChangeArrowheads="1"/>
        </xdr:cNvSpPr>
      </xdr:nvSpPr>
      <xdr:spPr bwMode="auto">
        <a:xfrm>
          <a:off x="4067175" y="4583642"/>
          <a:ext cx="1436158" cy="639234"/>
        </a:xfrm>
        <a:prstGeom prst="wedgeRoundRectCallout">
          <a:avLst>
            <a:gd name="adj1" fmla="val 10528"/>
            <a:gd name="adj2" fmla="val -103978"/>
            <a:gd name="adj3" fmla="val 16667"/>
          </a:avLst>
        </a:prstGeom>
        <a:solidFill>
          <a:srgbClr val="FFFFFF"/>
        </a:solidFill>
        <a:ln w="9525">
          <a:solidFill>
            <a:srgbClr val="000000"/>
          </a:solidFill>
          <a:miter lim="800000"/>
          <a:headEnd/>
          <a:tailEnd/>
        </a:ln>
      </xdr:spPr>
      <xdr:txBody>
        <a:bodyPr vertOverflow="clip" wrap="square" lIns="27432" tIns="18288" rIns="0" bIns="0" anchor="t" upright="1"/>
        <a:lstStyle/>
        <a:p>
          <a:pPr algn="l" rtl="1">
            <a:defRPr sz="1000"/>
          </a:pPr>
          <a:r>
            <a:rPr lang="ja-JP" altLang="en-US" sz="1100" b="1" i="0" strike="noStrike">
              <a:solidFill>
                <a:srgbClr val="000000"/>
              </a:solidFill>
              <a:latin typeface="ＭＳ Ｐゴシック"/>
              <a:ea typeface="ＭＳ Ｐゴシック"/>
            </a:rPr>
            <a:t>学年を選んでください。</a:t>
          </a:r>
          <a:endParaRPr lang="en-US" altLang="ja-JP" sz="1100" b="1" i="0" strike="noStrike">
            <a:solidFill>
              <a:srgbClr val="000000"/>
            </a:solidFill>
            <a:latin typeface="ＭＳ Ｐゴシック"/>
            <a:ea typeface="ＭＳ Ｐゴシック"/>
          </a:endParaRPr>
        </a:p>
        <a:p>
          <a:pPr algn="l" rtl="1">
            <a:defRPr sz="1000"/>
          </a:pPr>
          <a:r>
            <a:rPr lang="ja-JP" altLang="en-US" sz="1100" b="1" i="0" strike="noStrike">
              <a:solidFill>
                <a:srgbClr val="FF0000"/>
              </a:solidFill>
              <a:latin typeface="ＭＳ Ｐゴシック"/>
              <a:ea typeface="ＭＳ Ｐゴシック"/>
            </a:rPr>
            <a:t>一般</a:t>
          </a:r>
          <a:r>
            <a:rPr lang="ja-JP" altLang="en-US" sz="1100" b="1" i="0" strike="noStrike">
              <a:solidFill>
                <a:sysClr val="windowText" lastClr="000000"/>
              </a:solidFill>
              <a:latin typeface="ＭＳ Ｐゴシック"/>
              <a:ea typeface="ＭＳ Ｐゴシック"/>
            </a:rPr>
            <a:t>の方は</a:t>
          </a:r>
          <a:r>
            <a:rPr lang="ja-JP" altLang="en-US" sz="1100" b="1" i="0" strike="noStrike">
              <a:solidFill>
                <a:srgbClr val="FF0000"/>
              </a:solidFill>
              <a:latin typeface="ＭＳ Ｐゴシック"/>
              <a:ea typeface="ＭＳ Ｐゴシック"/>
            </a:rPr>
            <a:t>空欄</a:t>
          </a:r>
          <a:r>
            <a:rPr lang="ja-JP" altLang="en-US" sz="1100" b="1" i="0" strike="noStrike">
              <a:solidFill>
                <a:srgbClr val="000000"/>
              </a:solidFill>
              <a:latin typeface="ＭＳ Ｐゴシック"/>
              <a:ea typeface="ＭＳ Ｐゴシック"/>
            </a:rPr>
            <a:t>にしてください。</a:t>
          </a:r>
        </a:p>
      </xdr:txBody>
    </xdr:sp>
    <xdr:clientData/>
  </xdr:twoCellAnchor>
  <xdr:twoCellAnchor>
    <xdr:from>
      <xdr:col>8</xdr:col>
      <xdr:colOff>546735</xdr:colOff>
      <xdr:row>25</xdr:row>
      <xdr:rowOff>122555</xdr:rowOff>
    </xdr:from>
    <xdr:to>
      <xdr:col>13</xdr:col>
      <xdr:colOff>347134</xdr:colOff>
      <xdr:row>29</xdr:row>
      <xdr:rowOff>33867</xdr:rowOff>
    </xdr:to>
    <xdr:sp macro="" textlink="">
      <xdr:nvSpPr>
        <xdr:cNvPr id="3" name="AutoShape 5">
          <a:extLst>
            <a:ext uri="{FF2B5EF4-FFF2-40B4-BE49-F238E27FC236}">
              <a16:creationId xmlns:a16="http://schemas.microsoft.com/office/drawing/2014/main" id="{B520DEAA-581A-2785-FED4-D221970E9242}"/>
            </a:ext>
          </a:extLst>
        </xdr:cNvPr>
        <xdr:cNvSpPr>
          <a:spLocks noChangeArrowheads="1"/>
        </xdr:cNvSpPr>
      </xdr:nvSpPr>
      <xdr:spPr bwMode="auto">
        <a:xfrm>
          <a:off x="5592868" y="4601422"/>
          <a:ext cx="1679999" cy="588645"/>
        </a:xfrm>
        <a:prstGeom prst="wedgeRoundRectCallout">
          <a:avLst>
            <a:gd name="adj1" fmla="val -15322"/>
            <a:gd name="adj2" fmla="val -112177"/>
            <a:gd name="adj3" fmla="val 16667"/>
          </a:avLst>
        </a:prstGeom>
        <a:solidFill>
          <a:srgbClr val="FFFFFF"/>
        </a:solidFill>
        <a:ln w="9525">
          <a:solidFill>
            <a:srgbClr val="000000"/>
          </a:solidFill>
          <a:miter lim="800000"/>
          <a:headEnd/>
          <a:tailEnd/>
        </a:ln>
      </xdr:spPr>
      <xdr:txBody>
        <a:bodyPr vertOverflow="clip" wrap="square" lIns="27432" tIns="18288" rIns="0" bIns="0" anchor="t" upright="1"/>
        <a:lstStyle/>
        <a:p>
          <a:pPr algn="l" rtl="1">
            <a:defRPr sz="1000"/>
          </a:pPr>
          <a:r>
            <a:rPr lang="ja-JP" altLang="en-US" sz="1100" b="1" i="0" strike="noStrike">
              <a:solidFill>
                <a:srgbClr val="000000"/>
              </a:solidFill>
              <a:latin typeface="ＭＳ Ｐゴシック"/>
              <a:ea typeface="ＭＳ Ｐゴシック"/>
            </a:rPr>
            <a:t>必ず性別を選択してください。</a:t>
          </a:r>
          <a:br>
            <a:rPr lang="en-US" altLang="ja-JP" sz="1100" b="1" i="0" strike="noStrike">
              <a:solidFill>
                <a:srgbClr val="000000"/>
              </a:solidFill>
              <a:latin typeface="ＭＳ Ｐゴシック"/>
              <a:ea typeface="ＭＳ Ｐゴシック"/>
            </a:rPr>
          </a:br>
          <a:endParaRPr lang="ja-JP" altLang="en-US" sz="1100" b="1" i="0" strike="noStrike">
            <a:solidFill>
              <a:srgbClr val="000000"/>
            </a:solidFill>
            <a:latin typeface="ＭＳ Ｐゴシック"/>
            <a:ea typeface="ＭＳ Ｐゴシック"/>
          </a:endParaRPr>
        </a:p>
      </xdr:txBody>
    </xdr:sp>
    <xdr:clientData/>
  </xdr:twoCellAnchor>
  <xdr:twoCellAnchor>
    <xdr:from>
      <xdr:col>14</xdr:col>
      <xdr:colOff>43815</xdr:colOff>
      <xdr:row>12</xdr:row>
      <xdr:rowOff>5715</xdr:rowOff>
    </xdr:from>
    <xdr:to>
      <xdr:col>21</xdr:col>
      <xdr:colOff>205740</xdr:colOff>
      <xdr:row>15</xdr:row>
      <xdr:rowOff>59056</xdr:rowOff>
    </xdr:to>
    <xdr:sp macro="" textlink="">
      <xdr:nvSpPr>
        <xdr:cNvPr id="11" name="AutoShape 5">
          <a:extLst>
            <a:ext uri="{FF2B5EF4-FFF2-40B4-BE49-F238E27FC236}">
              <a16:creationId xmlns:a16="http://schemas.microsoft.com/office/drawing/2014/main" id="{0577F30F-23DB-B706-DB94-1C8D0FC3595A}"/>
            </a:ext>
          </a:extLst>
        </xdr:cNvPr>
        <xdr:cNvSpPr>
          <a:spLocks noChangeArrowheads="1"/>
        </xdr:cNvSpPr>
      </xdr:nvSpPr>
      <xdr:spPr bwMode="auto">
        <a:xfrm>
          <a:off x="7629948" y="2156248"/>
          <a:ext cx="2998259" cy="688341"/>
        </a:xfrm>
        <a:prstGeom prst="wedgeRoundRectCallout">
          <a:avLst>
            <a:gd name="adj1" fmla="val -28820"/>
            <a:gd name="adj2" fmla="val 178193"/>
            <a:gd name="adj3" fmla="val 16667"/>
          </a:avLst>
        </a:prstGeom>
        <a:solidFill>
          <a:srgbClr val="FFFFFF"/>
        </a:solidFill>
        <a:ln w="9525">
          <a:solidFill>
            <a:srgbClr val="000000"/>
          </a:solidFill>
          <a:miter lim="800000"/>
          <a:headEnd/>
          <a:tailEnd/>
        </a:ln>
      </xdr:spPr>
      <xdr:txBody>
        <a:bodyPr vertOverflow="clip" wrap="square" lIns="27432" tIns="18288" rIns="0" bIns="0" anchor="t" upright="1"/>
        <a:lstStyle/>
        <a:p>
          <a:pPr algn="l" rtl="1"/>
          <a:r>
            <a:rPr lang="ja-JP" altLang="ja-JP" sz="1100" b="1" i="0">
              <a:effectLst/>
              <a:latin typeface="+mn-lt"/>
              <a:ea typeface="+mn-ea"/>
              <a:cs typeface="+mn-cs"/>
            </a:rPr>
            <a:t>個人種目でエントリーせず、リレー要</a:t>
          </a:r>
          <a:r>
            <a:rPr lang="ja-JP" altLang="en-US" sz="1100" b="1" i="0">
              <a:effectLst/>
              <a:latin typeface="+mn-lt"/>
              <a:ea typeface="+mn-ea"/>
              <a:cs typeface="+mn-cs"/>
            </a:rPr>
            <a:t>員</a:t>
          </a:r>
          <a:r>
            <a:rPr lang="ja-JP" altLang="ja-JP" sz="1100" b="1" i="0">
              <a:effectLst/>
              <a:latin typeface="+mn-lt"/>
              <a:ea typeface="+mn-ea"/>
              <a:cs typeface="+mn-cs"/>
            </a:rPr>
            <a:t>のみで登録する場合、「</a:t>
          </a:r>
          <a:r>
            <a:rPr lang="ja-JP" altLang="ja-JP" sz="1100" b="1" i="0">
              <a:solidFill>
                <a:srgbClr val="FF0000"/>
              </a:solidFill>
              <a:effectLst/>
              <a:latin typeface="+mn-lt"/>
              <a:ea typeface="+mn-ea"/>
              <a:cs typeface="+mn-cs"/>
            </a:rPr>
            <a:t>＊リレー</a:t>
          </a:r>
          <a:r>
            <a:rPr lang="ja-JP" altLang="en-US" sz="1100" b="1" i="0">
              <a:solidFill>
                <a:srgbClr val="FF0000"/>
              </a:solidFill>
              <a:effectLst/>
              <a:latin typeface="+mn-lt"/>
              <a:ea typeface="+mn-ea"/>
              <a:cs typeface="+mn-cs"/>
            </a:rPr>
            <a:t>要員</a:t>
          </a:r>
          <a:r>
            <a:rPr lang="ja-JP" altLang="en-US" sz="1100" b="1" i="0">
              <a:effectLst/>
              <a:latin typeface="+mn-lt"/>
              <a:ea typeface="+mn-ea"/>
              <a:cs typeface="+mn-cs"/>
            </a:rPr>
            <a:t>」を選択してください。</a:t>
          </a:r>
          <a:endParaRPr lang="ja-JP" altLang="ja-JP" b="1">
            <a:effectLst/>
          </a:endParaRPr>
        </a:p>
      </xdr:txBody>
    </xdr:sp>
    <xdr:clientData/>
  </xdr:twoCellAnchor>
  <xdr:twoCellAnchor>
    <xdr:from>
      <xdr:col>21</xdr:col>
      <xdr:colOff>31750</xdr:colOff>
      <xdr:row>25</xdr:row>
      <xdr:rowOff>37889</xdr:rowOff>
    </xdr:from>
    <xdr:to>
      <xdr:col>22</xdr:col>
      <xdr:colOff>1481667</xdr:colOff>
      <xdr:row>32</xdr:row>
      <xdr:rowOff>105833</xdr:rowOff>
    </xdr:to>
    <xdr:sp macro="" textlink="">
      <xdr:nvSpPr>
        <xdr:cNvPr id="4" name="AutoShape 5">
          <a:extLst>
            <a:ext uri="{FF2B5EF4-FFF2-40B4-BE49-F238E27FC236}">
              <a16:creationId xmlns:a16="http://schemas.microsoft.com/office/drawing/2014/main" id="{DEAAB941-2AFB-660C-345E-B2772DC9BF25}"/>
            </a:ext>
          </a:extLst>
        </xdr:cNvPr>
        <xdr:cNvSpPr>
          <a:spLocks noChangeArrowheads="1"/>
        </xdr:cNvSpPr>
      </xdr:nvSpPr>
      <xdr:spPr bwMode="auto">
        <a:xfrm>
          <a:off x="11641667" y="5213139"/>
          <a:ext cx="1979083" cy="1253277"/>
        </a:xfrm>
        <a:prstGeom prst="wedgeRoundRectCallout">
          <a:avLst>
            <a:gd name="adj1" fmla="val -1532"/>
            <a:gd name="adj2" fmla="val -77137"/>
            <a:gd name="adj3" fmla="val 16667"/>
          </a:avLst>
        </a:prstGeom>
        <a:solidFill>
          <a:srgbClr val="FFFFFF"/>
        </a:solidFill>
        <a:ln w="9525">
          <a:solidFill>
            <a:srgbClr val="000000"/>
          </a:solidFill>
          <a:miter lim="800000"/>
          <a:headEnd/>
          <a:tailEnd/>
        </a:ln>
      </xdr:spPr>
      <xdr:txBody>
        <a:bodyPr vertOverflow="clip" wrap="square" lIns="27432" tIns="18288" rIns="0" bIns="0" anchor="t" upright="1"/>
        <a:lstStyle/>
        <a:p>
          <a:pPr algn="l" rtl="1">
            <a:defRPr sz="1000"/>
          </a:pPr>
          <a:r>
            <a:rPr lang="ja-JP" altLang="en-US" sz="1100" b="1" i="0" strike="noStrike">
              <a:solidFill>
                <a:srgbClr val="000000"/>
              </a:solidFill>
              <a:latin typeface="ＭＳ Ｐゴシック"/>
              <a:ea typeface="ＭＳ Ｐゴシック"/>
            </a:rPr>
            <a:t>中学生なのに小学生や高校生などの種目を選択した場合、学年と種目がマッチしないので「</a:t>
          </a:r>
          <a:r>
            <a:rPr lang="ja-JP" altLang="en-US" sz="1100" b="1" i="0" strike="noStrike">
              <a:solidFill>
                <a:srgbClr val="FF0000"/>
              </a:solidFill>
              <a:latin typeface="ＭＳ Ｐゴシック"/>
              <a:ea typeface="ＭＳ Ｐゴシック"/>
            </a:rPr>
            <a:t>未エントリー</a:t>
          </a:r>
          <a:r>
            <a:rPr lang="ja-JP" altLang="en-US" sz="1100" b="1" i="0" strike="noStrike">
              <a:solidFill>
                <a:srgbClr val="000000"/>
              </a:solidFill>
              <a:latin typeface="ＭＳ Ｐゴシック"/>
              <a:ea typeface="ＭＳ Ｐゴシック"/>
            </a:rPr>
            <a:t>」のままとなり、エントリー数に加算されません。</a:t>
          </a:r>
        </a:p>
      </xdr:txBody>
    </xdr:sp>
    <xdr:clientData/>
  </xdr:twoCellAnchor>
  <xdr:twoCellAnchor>
    <xdr:from>
      <xdr:col>21</xdr:col>
      <xdr:colOff>476251</xdr:colOff>
      <xdr:row>21</xdr:row>
      <xdr:rowOff>116416</xdr:rowOff>
    </xdr:from>
    <xdr:to>
      <xdr:col>23</xdr:col>
      <xdr:colOff>1</xdr:colOff>
      <xdr:row>23</xdr:row>
      <xdr:rowOff>84666</xdr:rowOff>
    </xdr:to>
    <xdr:sp macro="" textlink="">
      <xdr:nvSpPr>
        <xdr:cNvPr id="12" name="角丸四角形 7">
          <a:extLst>
            <a:ext uri="{FF2B5EF4-FFF2-40B4-BE49-F238E27FC236}">
              <a16:creationId xmlns:a16="http://schemas.microsoft.com/office/drawing/2014/main" id="{BBF26817-50AB-216E-5195-C73A48ABE663}"/>
            </a:ext>
          </a:extLst>
        </xdr:cNvPr>
        <xdr:cNvSpPr/>
      </xdr:nvSpPr>
      <xdr:spPr>
        <a:xfrm>
          <a:off x="12086168" y="4614333"/>
          <a:ext cx="1608666" cy="306916"/>
        </a:xfrm>
        <a:prstGeom prst="roundRect">
          <a:avLst/>
        </a:prstGeom>
        <a:noFill/>
        <a:ln w="28575">
          <a:solidFill>
            <a:srgbClr val="FF000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absolute">
    <xdr:from>
      <xdr:col>15</xdr:col>
      <xdr:colOff>98213</xdr:colOff>
      <xdr:row>2</xdr:row>
      <xdr:rowOff>88502</xdr:rowOff>
    </xdr:from>
    <xdr:to>
      <xdr:col>22</xdr:col>
      <xdr:colOff>1267327</xdr:colOff>
      <xdr:row>5</xdr:row>
      <xdr:rowOff>128337</xdr:rowOff>
    </xdr:to>
    <xdr:sp macro="" textlink="">
      <xdr:nvSpPr>
        <xdr:cNvPr id="13" name="角丸四角形 9">
          <a:extLst>
            <a:ext uri="{FF2B5EF4-FFF2-40B4-BE49-F238E27FC236}">
              <a16:creationId xmlns:a16="http://schemas.microsoft.com/office/drawing/2014/main" id="{59A90A93-3960-6FEB-2A38-700CBDA3A711}"/>
            </a:ext>
          </a:extLst>
        </xdr:cNvPr>
        <xdr:cNvSpPr/>
      </xdr:nvSpPr>
      <xdr:spPr>
        <a:xfrm>
          <a:off x="8375939" y="593828"/>
          <a:ext cx="3775956" cy="882046"/>
        </a:xfrm>
        <a:prstGeom prst="roundRect">
          <a:avLst/>
        </a:prstGeom>
        <a:solidFill>
          <a:srgbClr val="FDFFDD"/>
        </a:solidFill>
        <a:ln>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a:solidFill>
                <a:srgbClr val="FF0000"/>
              </a:solidFill>
            </a:rPr>
            <a:t>「出場選手エントリー票」</a:t>
          </a:r>
          <a:r>
            <a:rPr kumimoji="1" lang="ja-JP" altLang="en-US" sz="1100" b="1">
              <a:solidFill>
                <a:schemeClr val="accent1"/>
              </a:solidFill>
            </a:rPr>
            <a:t>や「</a:t>
          </a:r>
          <a:r>
            <a:rPr kumimoji="1" lang="ja-JP" altLang="en-US" sz="1100" b="1">
              <a:solidFill>
                <a:srgbClr val="FF0000"/>
              </a:solidFill>
            </a:rPr>
            <a:t>リスト</a:t>
          </a:r>
          <a:r>
            <a:rPr kumimoji="1" lang="ja-JP" altLang="en-US" sz="1100" b="1">
              <a:solidFill>
                <a:schemeClr val="accent1"/>
              </a:solidFill>
            </a:rPr>
            <a:t>」のシートでは、変更されては困る箇所について</a:t>
          </a:r>
          <a:r>
            <a:rPr kumimoji="1" lang="ja-JP" altLang="en-US" sz="1100" b="1">
              <a:solidFill>
                <a:srgbClr val="FF0000"/>
              </a:solidFill>
            </a:rPr>
            <a:t>ロックをかけてシートの保護</a:t>
          </a:r>
          <a:r>
            <a:rPr kumimoji="1" lang="ja-JP" altLang="en-US" sz="1100" b="1">
              <a:solidFill>
                <a:schemeClr val="accent1"/>
              </a:solidFill>
            </a:rPr>
            <a:t>をしていますが、特にパスワードはかけていません。</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28</xdr:col>
      <xdr:colOff>177800</xdr:colOff>
      <xdr:row>16</xdr:row>
      <xdr:rowOff>335129</xdr:rowOff>
    </xdr:from>
    <xdr:to>
      <xdr:col>39</xdr:col>
      <xdr:colOff>55867</xdr:colOff>
      <xdr:row>27</xdr:row>
      <xdr:rowOff>185305</xdr:rowOff>
    </xdr:to>
    <xdr:pic>
      <xdr:nvPicPr>
        <xdr:cNvPr id="2" name="図 1">
          <a:extLst>
            <a:ext uri="{FF2B5EF4-FFF2-40B4-BE49-F238E27FC236}">
              <a16:creationId xmlns:a16="http://schemas.microsoft.com/office/drawing/2014/main" id="{CEF9C64E-7FB0-41D5-8D50-960DCCEB974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246600" y="5427829"/>
          <a:ext cx="6723367" cy="3799876"/>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AU77"/>
  <sheetViews>
    <sheetView tabSelected="1" zoomScale="95" zoomScaleNormal="95" workbookViewId="0">
      <selection activeCell="B3" sqref="B3:O7"/>
    </sheetView>
  </sheetViews>
  <sheetFormatPr defaultRowHeight="13.2"/>
  <cols>
    <col min="1" max="1" width="7.6640625" customWidth="1"/>
    <col min="2" max="3" width="10.77734375" customWidth="1"/>
    <col min="4" max="5" width="10.109375" customWidth="1"/>
    <col min="6" max="7" width="9.44140625" customWidth="1"/>
    <col min="8" max="8" width="5.21875" bestFit="1" customWidth="1"/>
    <col min="9" max="9" width="8" customWidth="1"/>
    <col min="10" max="10" width="3.33203125" bestFit="1" customWidth="1"/>
    <col min="11" max="11" width="3.44140625" bestFit="1" customWidth="1"/>
    <col min="12" max="12" width="4.109375" customWidth="1"/>
    <col min="13" max="13" width="8.33203125" customWidth="1"/>
    <col min="14" max="14" width="9.6640625" customWidth="1"/>
    <col min="15" max="15" width="10.33203125" customWidth="1"/>
    <col min="16" max="20" width="4.21875" customWidth="1"/>
    <col min="21" max="21" width="10" customWidth="1"/>
    <col min="22" max="22" width="6.88671875" customWidth="1"/>
    <col min="23" max="23" width="20.33203125" customWidth="1"/>
    <col min="24" max="27" width="16.33203125" hidden="1" customWidth="1"/>
    <col min="28" max="33" width="8.88671875" hidden="1" customWidth="1"/>
    <col min="34" max="34" width="4.88671875" hidden="1" customWidth="1"/>
    <col min="35" max="35" width="1" hidden="1" customWidth="1"/>
  </cols>
  <sheetData>
    <row r="1" spans="1:47" ht="27" customHeight="1">
      <c r="A1" s="76" t="s">
        <v>130</v>
      </c>
      <c r="B1" s="35"/>
      <c r="C1" s="35"/>
      <c r="D1" s="35"/>
      <c r="E1" s="35"/>
      <c r="F1" s="35"/>
      <c r="G1" s="35"/>
      <c r="H1" s="35"/>
      <c r="I1" s="35"/>
      <c r="J1" s="35"/>
      <c r="K1" s="35"/>
      <c r="L1" s="35"/>
      <c r="M1" s="35"/>
      <c r="N1" s="35"/>
      <c r="O1" s="35"/>
      <c r="P1" s="35"/>
      <c r="Q1" s="35"/>
      <c r="R1" s="35"/>
      <c r="S1" s="35"/>
      <c r="T1" s="35"/>
      <c r="U1" s="35"/>
      <c r="V1" s="35"/>
      <c r="W1" s="35"/>
      <c r="X1" s="35"/>
      <c r="Y1" s="35"/>
      <c r="Z1" s="35"/>
      <c r="AA1" s="35"/>
      <c r="AB1" s="35" t="s">
        <v>100</v>
      </c>
      <c r="AC1" s="35"/>
      <c r="AD1">
        <v>0</v>
      </c>
      <c r="AE1" s="35" t="s">
        <v>20</v>
      </c>
      <c r="AF1" s="35">
        <v>94</v>
      </c>
      <c r="AG1" s="35" t="s">
        <v>19</v>
      </c>
      <c r="AH1" s="35">
        <v>800</v>
      </c>
      <c r="AJ1" s="35"/>
      <c r="AK1" s="35"/>
      <c r="AL1" s="65">
        <v>1</v>
      </c>
      <c r="AM1" s="35"/>
      <c r="AN1" s="35"/>
      <c r="AO1" s="35"/>
      <c r="AP1" s="35"/>
      <c r="AQ1" s="35"/>
      <c r="AR1" s="35"/>
      <c r="AS1" s="35"/>
      <c r="AT1" s="35"/>
      <c r="AU1" s="35"/>
    </row>
    <row r="2" spans="1:47" ht="12.6" customHeight="1" thickBot="1">
      <c r="A2" s="36"/>
      <c r="C2" s="229"/>
      <c r="D2" s="229"/>
      <c r="E2" s="229"/>
      <c r="F2" s="229"/>
      <c r="G2" s="229"/>
      <c r="H2" s="229"/>
      <c r="I2" s="229"/>
      <c r="J2" s="229"/>
      <c r="K2" s="229"/>
      <c r="L2" s="229"/>
      <c r="M2" s="229"/>
      <c r="N2" s="229"/>
      <c r="O2" s="229"/>
      <c r="P2" s="35"/>
      <c r="Q2" s="35"/>
      <c r="R2" s="35"/>
      <c r="S2" s="35"/>
      <c r="T2" s="35"/>
      <c r="U2" s="35"/>
      <c r="V2" s="35"/>
      <c r="W2" s="35"/>
      <c r="X2" s="35"/>
      <c r="Y2" s="35"/>
      <c r="Z2" s="35"/>
      <c r="AA2" s="35"/>
      <c r="AB2" s="43" t="s">
        <v>51</v>
      </c>
      <c r="AC2" s="35"/>
      <c r="AD2" s="35">
        <v>1</v>
      </c>
      <c r="AE2" s="35" t="s">
        <v>23</v>
      </c>
      <c r="AF2" s="35">
        <v>93</v>
      </c>
      <c r="AG2" s="35" t="s">
        <v>24</v>
      </c>
      <c r="AH2" s="35">
        <v>800</v>
      </c>
      <c r="AJ2" s="35"/>
      <c r="AK2" s="35"/>
      <c r="AL2" s="65">
        <v>2</v>
      </c>
      <c r="AM2" s="35"/>
      <c r="AN2" s="35"/>
      <c r="AO2" s="35"/>
      <c r="AP2" s="35"/>
      <c r="AQ2" s="35"/>
      <c r="AR2" s="35"/>
      <c r="AS2" s="35"/>
      <c r="AT2" s="35"/>
      <c r="AU2" s="35"/>
    </row>
    <row r="3" spans="1:47" ht="22.2" customHeight="1" thickTop="1">
      <c r="B3" s="230" t="s">
        <v>475</v>
      </c>
      <c r="C3" s="231"/>
      <c r="D3" s="231"/>
      <c r="E3" s="231"/>
      <c r="F3" s="231"/>
      <c r="G3" s="231"/>
      <c r="H3" s="231"/>
      <c r="I3" s="231"/>
      <c r="J3" s="231"/>
      <c r="K3" s="231"/>
      <c r="L3" s="231"/>
      <c r="M3" s="231"/>
      <c r="N3" s="231"/>
      <c r="O3" s="232"/>
      <c r="P3" s="35"/>
      <c r="Q3" s="35"/>
      <c r="R3" s="35"/>
      <c r="S3" s="35"/>
      <c r="T3" s="35"/>
      <c r="U3" s="35"/>
      <c r="V3" s="35"/>
      <c r="W3" s="35"/>
      <c r="X3" s="35"/>
      <c r="Y3" s="35"/>
      <c r="Z3" s="35"/>
      <c r="AA3" s="35"/>
      <c r="AB3" s="43" t="s">
        <v>52</v>
      </c>
      <c r="AC3" s="35"/>
      <c r="AD3" s="35">
        <v>2</v>
      </c>
      <c r="AE3" s="35"/>
      <c r="AF3" s="35">
        <v>92</v>
      </c>
      <c r="AG3" s="35" t="s">
        <v>27</v>
      </c>
      <c r="AH3" s="35">
        <v>800</v>
      </c>
      <c r="AJ3" s="35"/>
      <c r="AK3" s="35"/>
      <c r="AL3" s="65">
        <v>3</v>
      </c>
      <c r="AM3" s="35"/>
      <c r="AN3" s="35"/>
      <c r="AO3" s="35"/>
      <c r="AP3" s="35"/>
      <c r="AQ3" s="35"/>
      <c r="AR3" s="35"/>
      <c r="AS3" s="35"/>
      <c r="AT3" s="35"/>
      <c r="AU3" s="35"/>
    </row>
    <row r="4" spans="1:47" ht="22.2" customHeight="1">
      <c r="A4" s="35"/>
      <c r="B4" s="233"/>
      <c r="C4" s="234"/>
      <c r="D4" s="234"/>
      <c r="E4" s="234"/>
      <c r="F4" s="234"/>
      <c r="G4" s="234"/>
      <c r="H4" s="234"/>
      <c r="I4" s="234"/>
      <c r="J4" s="234"/>
      <c r="K4" s="234"/>
      <c r="L4" s="234"/>
      <c r="M4" s="234"/>
      <c r="N4" s="234"/>
      <c r="O4" s="235"/>
      <c r="P4" s="35"/>
      <c r="Q4" s="35"/>
      <c r="R4" s="35"/>
      <c r="S4" s="35"/>
      <c r="T4" s="35"/>
      <c r="U4" s="35"/>
      <c r="V4" s="35"/>
      <c r="W4" s="35"/>
      <c r="X4" s="35"/>
      <c r="Y4" s="35"/>
      <c r="Z4" s="35"/>
      <c r="AA4" s="35"/>
      <c r="AB4" s="43"/>
      <c r="AC4" s="35"/>
      <c r="AD4" s="35"/>
      <c r="AE4" s="35"/>
      <c r="AF4" s="35"/>
      <c r="AG4" s="35"/>
      <c r="AH4" s="35"/>
      <c r="AJ4" s="35"/>
      <c r="AK4" s="35"/>
      <c r="AL4" s="65"/>
      <c r="AM4" s="35"/>
      <c r="AN4" s="35"/>
      <c r="AO4" s="35"/>
      <c r="AP4" s="35"/>
      <c r="AQ4" s="35"/>
      <c r="AR4" s="35"/>
      <c r="AS4" s="35"/>
      <c r="AT4" s="35"/>
      <c r="AU4" s="35"/>
    </row>
    <row r="5" spans="1:47" ht="22.2" customHeight="1">
      <c r="A5" s="35"/>
      <c r="B5" s="233"/>
      <c r="C5" s="234"/>
      <c r="D5" s="234"/>
      <c r="E5" s="234"/>
      <c r="F5" s="234"/>
      <c r="G5" s="234"/>
      <c r="H5" s="234"/>
      <c r="I5" s="234"/>
      <c r="J5" s="234"/>
      <c r="K5" s="234"/>
      <c r="L5" s="234"/>
      <c r="M5" s="234"/>
      <c r="N5" s="234"/>
      <c r="O5" s="235"/>
      <c r="P5" s="35"/>
      <c r="Q5" s="35"/>
      <c r="R5" s="35"/>
      <c r="S5" s="35"/>
      <c r="T5" s="35"/>
      <c r="U5" s="35"/>
      <c r="V5" s="35"/>
      <c r="W5" s="35"/>
      <c r="X5" s="35"/>
      <c r="Y5" s="35"/>
      <c r="Z5" s="35"/>
      <c r="AA5" s="35"/>
      <c r="AB5" s="43"/>
      <c r="AC5" s="35"/>
      <c r="AD5" s="35"/>
      <c r="AE5" s="35"/>
      <c r="AF5" s="35"/>
      <c r="AG5" s="35"/>
      <c r="AH5" s="35"/>
      <c r="AJ5" s="35"/>
      <c r="AK5" s="35"/>
      <c r="AL5" s="65"/>
      <c r="AM5" s="35"/>
      <c r="AN5" s="35"/>
      <c r="AO5" s="35"/>
      <c r="AP5" s="35"/>
      <c r="AQ5" s="35"/>
      <c r="AR5" s="35"/>
      <c r="AS5" s="35"/>
      <c r="AT5" s="35"/>
      <c r="AU5" s="35"/>
    </row>
    <row r="6" spans="1:47" ht="22.2" customHeight="1">
      <c r="A6" s="35"/>
      <c r="B6" s="233"/>
      <c r="C6" s="234"/>
      <c r="D6" s="234"/>
      <c r="E6" s="234"/>
      <c r="F6" s="234"/>
      <c r="G6" s="234"/>
      <c r="H6" s="234"/>
      <c r="I6" s="234"/>
      <c r="J6" s="234"/>
      <c r="K6" s="234"/>
      <c r="L6" s="234"/>
      <c r="M6" s="234"/>
      <c r="N6" s="234"/>
      <c r="O6" s="235"/>
      <c r="P6" s="35"/>
      <c r="Q6" s="35"/>
      <c r="R6" s="35"/>
      <c r="S6" s="35"/>
      <c r="T6" s="35"/>
      <c r="U6" s="35"/>
      <c r="V6" s="35"/>
      <c r="W6" s="35"/>
      <c r="X6" s="35"/>
      <c r="Y6" s="35"/>
      <c r="Z6" s="35"/>
      <c r="AA6" s="35"/>
      <c r="AB6" s="43" t="s">
        <v>21</v>
      </c>
      <c r="AC6" s="35"/>
      <c r="AD6" s="35">
        <v>3</v>
      </c>
      <c r="AE6" s="35"/>
      <c r="AF6" s="35">
        <v>91</v>
      </c>
      <c r="AG6" s="35" t="s">
        <v>28</v>
      </c>
      <c r="AH6" s="35">
        <v>900</v>
      </c>
      <c r="AJ6" s="35"/>
      <c r="AK6" s="35"/>
      <c r="AL6" s="65">
        <v>4</v>
      </c>
      <c r="AM6" s="35"/>
      <c r="AN6" s="35"/>
      <c r="AO6" s="35"/>
      <c r="AP6" s="35"/>
      <c r="AQ6" s="35"/>
      <c r="AR6" s="35"/>
      <c r="AS6" s="35"/>
      <c r="AT6" s="35"/>
      <c r="AU6" s="35"/>
    </row>
    <row r="7" spans="1:47" ht="15" customHeight="1" thickBot="1">
      <c r="A7" s="35"/>
      <c r="B7" s="236"/>
      <c r="C7" s="237"/>
      <c r="D7" s="237"/>
      <c r="E7" s="237"/>
      <c r="F7" s="237"/>
      <c r="G7" s="237"/>
      <c r="H7" s="237"/>
      <c r="I7" s="237"/>
      <c r="J7" s="237"/>
      <c r="K7" s="237"/>
      <c r="L7" s="237"/>
      <c r="M7" s="237"/>
      <c r="N7" s="237"/>
      <c r="O7" s="238"/>
      <c r="P7" s="35"/>
      <c r="Q7" s="35"/>
      <c r="R7" s="35"/>
      <c r="S7" s="35"/>
      <c r="T7" s="35"/>
      <c r="U7" s="35"/>
      <c r="V7" s="35"/>
      <c r="W7" s="35"/>
      <c r="X7" s="35"/>
      <c r="Y7" s="35"/>
      <c r="Z7" s="35"/>
      <c r="AA7" s="35"/>
      <c r="AB7" s="43" t="s">
        <v>109</v>
      </c>
      <c r="AC7" s="35"/>
      <c r="AD7" s="35">
        <v>4</v>
      </c>
      <c r="AE7" s="35"/>
      <c r="AF7" s="35">
        <v>90</v>
      </c>
      <c r="AG7" s="35" t="s">
        <v>30</v>
      </c>
      <c r="AH7" s="35">
        <v>900</v>
      </c>
      <c r="AJ7" s="35"/>
      <c r="AK7" s="35"/>
      <c r="AL7" s="65">
        <v>5</v>
      </c>
      <c r="AM7" s="35"/>
      <c r="AN7" s="35"/>
      <c r="AO7" s="35"/>
      <c r="AP7" s="35"/>
      <c r="AQ7" s="35"/>
      <c r="AR7" s="35"/>
      <c r="AS7" s="35"/>
      <c r="AT7" s="35"/>
      <c r="AU7" s="35"/>
    </row>
    <row r="8" spans="1:47" ht="24" customHeight="1" thickTop="1">
      <c r="B8" s="225"/>
      <c r="C8" s="226"/>
      <c r="D8" s="226"/>
      <c r="E8" s="224"/>
      <c r="F8" s="132"/>
      <c r="G8" s="35"/>
      <c r="H8" s="35"/>
      <c r="I8" s="35"/>
      <c r="J8" s="35"/>
      <c r="K8" s="35"/>
      <c r="L8" s="37"/>
      <c r="M8" s="37"/>
      <c r="N8" s="35"/>
      <c r="O8" s="35"/>
      <c r="P8" s="35"/>
      <c r="Q8" s="35"/>
      <c r="R8" s="35"/>
      <c r="S8" s="35"/>
      <c r="T8" s="35"/>
      <c r="U8" s="35"/>
      <c r="V8" s="35"/>
      <c r="W8" s="35"/>
      <c r="X8" s="35"/>
      <c r="Y8" s="35"/>
      <c r="Z8" s="35"/>
      <c r="AA8" s="35"/>
      <c r="AB8" s="43" t="s">
        <v>26</v>
      </c>
      <c r="AC8" s="35"/>
      <c r="AD8" s="35">
        <v>5</v>
      </c>
      <c r="AE8" s="35"/>
      <c r="AF8" s="35">
        <v>89</v>
      </c>
      <c r="AG8" s="35" t="s">
        <v>32</v>
      </c>
      <c r="AH8" s="35">
        <v>900</v>
      </c>
      <c r="AJ8" s="35"/>
      <c r="AK8" s="35"/>
      <c r="AL8" s="65">
        <v>6</v>
      </c>
      <c r="AM8" s="35"/>
      <c r="AN8" s="35"/>
      <c r="AO8" s="35"/>
      <c r="AP8" s="35"/>
      <c r="AQ8" s="35"/>
      <c r="AR8" s="35"/>
      <c r="AS8" s="35"/>
      <c r="AT8" s="35"/>
      <c r="AU8" s="35"/>
    </row>
    <row r="9" spans="1:47" ht="15" customHeight="1">
      <c r="A9" s="38" t="s">
        <v>55</v>
      </c>
      <c r="B9" s="35"/>
      <c r="C9" s="35"/>
      <c r="D9" s="35"/>
      <c r="E9" s="35"/>
      <c r="F9" s="35"/>
      <c r="G9" s="35"/>
      <c r="H9" s="35"/>
      <c r="I9" s="35"/>
      <c r="J9" s="35"/>
      <c r="K9" s="35"/>
      <c r="L9" s="37"/>
      <c r="M9" s="37"/>
      <c r="N9" s="35"/>
      <c r="O9" s="35"/>
      <c r="P9" s="35"/>
      <c r="Q9" s="35"/>
      <c r="R9" s="35"/>
      <c r="S9" s="35"/>
      <c r="T9" s="35"/>
      <c r="U9" s="35"/>
      <c r="V9" s="35"/>
      <c r="W9" s="35"/>
      <c r="X9" s="35"/>
      <c r="Y9" s="35"/>
      <c r="Z9" s="35"/>
      <c r="AA9" s="35"/>
      <c r="AB9" s="43" t="s">
        <v>29</v>
      </c>
      <c r="AC9" s="35"/>
      <c r="AD9" s="35">
        <v>6</v>
      </c>
      <c r="AE9" s="35"/>
      <c r="AF9" s="35">
        <v>88</v>
      </c>
      <c r="AG9" s="35" t="s">
        <v>80</v>
      </c>
      <c r="AH9" s="35">
        <v>700</v>
      </c>
      <c r="AJ9" s="35"/>
      <c r="AK9" s="35"/>
      <c r="AL9" s="35"/>
      <c r="AM9" s="35"/>
      <c r="AN9" s="35"/>
      <c r="AO9" s="35"/>
      <c r="AP9" s="35"/>
      <c r="AQ9" s="35"/>
      <c r="AR9" s="35"/>
      <c r="AS9" s="35"/>
      <c r="AT9" s="35"/>
      <c r="AU9" s="35"/>
    </row>
    <row r="10" spans="1:47" ht="15" customHeight="1">
      <c r="A10" s="35" t="s">
        <v>86</v>
      </c>
      <c r="B10" s="35"/>
      <c r="C10" s="35"/>
      <c r="D10" s="35"/>
      <c r="E10" s="35"/>
      <c r="F10" s="35"/>
      <c r="G10" s="35"/>
      <c r="H10" s="35"/>
      <c r="I10" s="35"/>
      <c r="J10" s="35"/>
      <c r="K10" s="35"/>
      <c r="L10" s="37"/>
      <c r="M10" s="37"/>
      <c r="N10" s="35"/>
      <c r="O10" s="35"/>
      <c r="P10" s="35"/>
      <c r="Q10" s="35"/>
      <c r="R10" s="35"/>
      <c r="S10" s="35"/>
      <c r="T10" s="35"/>
      <c r="U10" s="35"/>
      <c r="V10" s="35"/>
      <c r="W10" s="35"/>
      <c r="X10" s="35"/>
      <c r="Y10" s="35"/>
      <c r="Z10" s="35"/>
      <c r="AA10" s="35"/>
      <c r="AB10" s="43" t="s">
        <v>31</v>
      </c>
      <c r="AC10" s="35"/>
      <c r="AD10" s="35"/>
      <c r="AE10" s="35"/>
      <c r="AF10" s="35">
        <v>87</v>
      </c>
      <c r="AG10" s="35" t="s">
        <v>81</v>
      </c>
      <c r="AH10" s="35">
        <v>700</v>
      </c>
      <c r="AJ10" s="35"/>
      <c r="AK10" s="35"/>
      <c r="AL10" s="35"/>
      <c r="AM10" s="35"/>
      <c r="AN10" s="35"/>
      <c r="AO10" s="35"/>
      <c r="AP10" s="35"/>
      <c r="AQ10" s="35"/>
      <c r="AR10" s="35"/>
      <c r="AS10" s="35"/>
      <c r="AT10" s="35"/>
      <c r="AU10" s="35"/>
    </row>
    <row r="11" spans="1:47" ht="15" customHeight="1">
      <c r="A11" s="35" t="s">
        <v>89</v>
      </c>
      <c r="B11" s="35"/>
      <c r="C11" s="35"/>
      <c r="D11" s="35"/>
      <c r="E11" s="35"/>
      <c r="F11" s="35"/>
      <c r="G11" s="35"/>
      <c r="H11" s="35"/>
      <c r="I11" s="35"/>
      <c r="J11" s="35"/>
      <c r="K11" s="35"/>
      <c r="L11" s="37"/>
      <c r="M11" s="37"/>
      <c r="N11" s="35"/>
      <c r="O11" s="35"/>
      <c r="P11" s="35"/>
      <c r="Q11" s="35"/>
      <c r="R11" s="35"/>
      <c r="S11" s="35"/>
      <c r="T11" s="35"/>
      <c r="U11" s="35"/>
      <c r="V11" s="35"/>
      <c r="W11" s="35"/>
      <c r="X11" s="35"/>
      <c r="Y11" s="35"/>
      <c r="Z11" s="35"/>
      <c r="AA11" s="35"/>
      <c r="AB11" s="43" t="s">
        <v>111</v>
      </c>
      <c r="AD11" s="35"/>
      <c r="AE11" s="35"/>
      <c r="AF11" s="35">
        <v>86</v>
      </c>
      <c r="AG11" s="35" t="s">
        <v>82</v>
      </c>
      <c r="AH11" s="35">
        <v>700</v>
      </c>
      <c r="AJ11" s="35"/>
      <c r="AK11" s="35"/>
      <c r="AL11" s="35"/>
      <c r="AM11" s="35"/>
      <c r="AN11" s="35"/>
      <c r="AO11" s="35"/>
      <c r="AP11" s="35"/>
      <c r="AQ11" s="35"/>
      <c r="AR11" s="35"/>
      <c r="AS11" s="35"/>
      <c r="AT11" s="35"/>
      <c r="AU11" s="35"/>
    </row>
    <row r="12" spans="1:47" ht="15" customHeight="1">
      <c r="A12" s="35" t="s">
        <v>87</v>
      </c>
      <c r="B12" s="35"/>
      <c r="C12" s="35"/>
      <c r="D12" s="35"/>
      <c r="E12" s="35"/>
      <c r="F12" s="35"/>
      <c r="G12" s="35"/>
      <c r="H12" s="35"/>
      <c r="I12" s="35"/>
      <c r="J12" s="35"/>
      <c r="K12" s="35"/>
      <c r="L12" s="35"/>
      <c r="M12" s="35"/>
      <c r="N12" s="35"/>
      <c r="O12" s="35"/>
      <c r="P12" s="35"/>
      <c r="Q12" s="35"/>
      <c r="R12" s="35"/>
      <c r="S12" s="35"/>
      <c r="T12" s="35"/>
      <c r="U12" s="35"/>
      <c r="V12" s="35"/>
      <c r="W12" s="35"/>
      <c r="X12" s="35"/>
      <c r="Y12" s="35"/>
      <c r="Z12" s="35"/>
      <c r="AA12" s="35"/>
      <c r="AB12" s="43" t="s">
        <v>33</v>
      </c>
      <c r="AC12" s="35"/>
      <c r="AD12" s="35"/>
      <c r="AE12" s="35"/>
      <c r="AF12" s="35">
        <v>85</v>
      </c>
      <c r="AG12" s="35" t="s">
        <v>83</v>
      </c>
      <c r="AH12" s="35">
        <v>700</v>
      </c>
      <c r="AJ12" s="35"/>
      <c r="AK12" s="35"/>
      <c r="AL12" s="35"/>
      <c r="AM12" s="35"/>
      <c r="AN12" s="35"/>
      <c r="AO12" s="35"/>
      <c r="AP12" s="35"/>
      <c r="AQ12" s="35"/>
      <c r="AR12" s="35"/>
      <c r="AS12" s="35"/>
      <c r="AT12" s="35"/>
      <c r="AU12" s="35"/>
    </row>
    <row r="13" spans="1:47" ht="15" customHeight="1">
      <c r="A13" s="38" t="s">
        <v>88</v>
      </c>
      <c r="B13" s="35"/>
      <c r="C13" s="35"/>
      <c r="D13" s="35"/>
      <c r="E13" s="35"/>
      <c r="F13" s="35"/>
      <c r="G13" s="35"/>
      <c r="H13" s="35"/>
      <c r="I13" s="35"/>
      <c r="J13" s="35"/>
      <c r="K13" s="35"/>
      <c r="L13" s="35"/>
      <c r="M13" s="35"/>
      <c r="N13" s="35"/>
      <c r="O13" s="35"/>
      <c r="P13" s="35"/>
      <c r="Q13" s="35"/>
      <c r="R13" s="35"/>
      <c r="S13" s="35"/>
      <c r="T13" s="35"/>
      <c r="U13" s="35"/>
      <c r="V13" s="35"/>
      <c r="W13" s="35"/>
      <c r="X13" s="35"/>
      <c r="Y13" s="35"/>
      <c r="Z13" s="35"/>
      <c r="AA13" s="35"/>
      <c r="AB13" s="43" t="s">
        <v>110</v>
      </c>
      <c r="AC13" s="35"/>
      <c r="AD13" s="35"/>
      <c r="AE13" s="35"/>
      <c r="AF13" s="35">
        <v>84</v>
      </c>
      <c r="AG13" s="35" t="s">
        <v>84</v>
      </c>
      <c r="AH13" s="35">
        <v>700</v>
      </c>
      <c r="AJ13" s="35"/>
      <c r="AK13" s="35"/>
      <c r="AL13" s="35"/>
      <c r="AM13" s="35"/>
      <c r="AN13" s="35"/>
      <c r="AO13" s="35"/>
      <c r="AP13" s="35"/>
      <c r="AQ13" s="35"/>
      <c r="AR13" s="35"/>
      <c r="AS13" s="35"/>
      <c r="AT13" s="35"/>
      <c r="AU13" s="35"/>
    </row>
    <row r="14" spans="1:47" ht="15" customHeight="1">
      <c r="A14" s="35"/>
      <c r="B14" s="35"/>
      <c r="C14" s="35"/>
      <c r="D14" s="35"/>
      <c r="E14" s="35"/>
      <c r="F14" s="35"/>
      <c r="G14" s="35"/>
      <c r="H14" s="35"/>
      <c r="I14" s="35"/>
      <c r="J14" s="35"/>
      <c r="K14" s="35"/>
      <c r="L14" s="35"/>
      <c r="M14" s="35"/>
      <c r="N14" s="35"/>
      <c r="O14" s="35"/>
      <c r="P14" s="35"/>
      <c r="Q14" s="35"/>
      <c r="R14" s="35"/>
      <c r="S14" s="35"/>
      <c r="T14" s="35"/>
      <c r="U14" s="35"/>
      <c r="V14" s="35"/>
      <c r="W14" s="35"/>
      <c r="X14" s="35"/>
      <c r="Y14" s="35"/>
      <c r="Z14" s="35"/>
      <c r="AA14" s="35"/>
      <c r="AB14" s="43" t="s">
        <v>112</v>
      </c>
      <c r="AC14" s="35"/>
      <c r="AD14" s="35"/>
      <c r="AE14" s="35"/>
      <c r="AF14" s="35">
        <v>83</v>
      </c>
      <c r="AG14" s="35" t="s">
        <v>85</v>
      </c>
      <c r="AH14" s="35">
        <v>700</v>
      </c>
      <c r="AJ14" s="35"/>
      <c r="AK14" s="35"/>
      <c r="AL14" s="35"/>
      <c r="AM14" s="35"/>
      <c r="AN14" s="35"/>
      <c r="AO14" s="35"/>
      <c r="AP14" s="35"/>
      <c r="AQ14" s="35"/>
      <c r="AR14" s="35"/>
      <c r="AS14" s="35"/>
      <c r="AT14" s="35"/>
      <c r="AU14" s="35"/>
    </row>
    <row r="15" spans="1:47" ht="19.2">
      <c r="A15" s="39" t="s">
        <v>0</v>
      </c>
      <c r="B15" s="40"/>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43" t="s">
        <v>113</v>
      </c>
      <c r="AC15" s="35"/>
      <c r="AD15" s="35"/>
      <c r="AE15" s="35"/>
      <c r="AF15" s="35">
        <v>82</v>
      </c>
      <c r="AG15" s="35"/>
      <c r="AH15" s="35">
        <v>1000</v>
      </c>
      <c r="AJ15" s="35"/>
      <c r="AK15" s="35"/>
      <c r="AL15" s="35"/>
      <c r="AM15" s="35"/>
      <c r="AN15" s="35"/>
      <c r="AO15" s="35"/>
      <c r="AP15" s="35"/>
      <c r="AQ15" s="35"/>
      <c r="AR15" s="35"/>
      <c r="AS15" s="35"/>
      <c r="AT15" s="35"/>
      <c r="AU15" s="35"/>
    </row>
    <row r="16" spans="1:47">
      <c r="A16" s="35" t="s">
        <v>1</v>
      </c>
      <c r="B16" s="41"/>
      <c r="C16" s="41"/>
      <c r="D16" s="41"/>
      <c r="E16" s="41"/>
      <c r="F16" s="41"/>
      <c r="G16" s="35"/>
      <c r="H16" s="35"/>
      <c r="I16" s="35"/>
      <c r="J16" s="35"/>
      <c r="K16" s="35"/>
      <c r="L16" s="35"/>
      <c r="M16" s="35"/>
      <c r="N16" s="35"/>
      <c r="O16" s="35"/>
      <c r="P16" s="35"/>
      <c r="Q16" s="35"/>
      <c r="R16" s="35"/>
      <c r="S16" s="35"/>
      <c r="T16" s="35"/>
      <c r="U16" s="35"/>
      <c r="V16" s="35"/>
      <c r="W16" s="35"/>
      <c r="X16" s="35"/>
      <c r="Y16" s="35"/>
      <c r="Z16" s="35"/>
      <c r="AA16" s="35"/>
      <c r="AB16" s="43" t="s">
        <v>114</v>
      </c>
      <c r="AC16" s="35"/>
      <c r="AD16" s="35"/>
      <c r="AE16" s="35"/>
      <c r="AF16" s="35">
        <v>81</v>
      </c>
      <c r="AG16" s="35"/>
      <c r="AH16" s="35"/>
      <c r="AJ16" s="35"/>
      <c r="AK16" s="35"/>
      <c r="AL16" s="35"/>
      <c r="AM16" s="35"/>
      <c r="AN16" s="35"/>
      <c r="AO16" s="35"/>
      <c r="AP16" s="35"/>
      <c r="AQ16" s="35"/>
      <c r="AR16" s="35"/>
      <c r="AS16" s="35"/>
      <c r="AT16" s="35"/>
      <c r="AU16" s="35"/>
    </row>
    <row r="17" spans="1:47">
      <c r="A17" s="35" t="s">
        <v>2</v>
      </c>
      <c r="B17" s="42"/>
      <c r="C17" s="42"/>
      <c r="D17" s="42"/>
      <c r="E17" s="42"/>
      <c r="F17" s="42"/>
      <c r="G17" s="42"/>
      <c r="H17" s="42"/>
      <c r="I17" s="42"/>
      <c r="J17" s="35"/>
      <c r="K17" s="35"/>
      <c r="L17" s="35"/>
      <c r="M17" s="35"/>
      <c r="N17" s="35"/>
      <c r="O17" s="141" t="s">
        <v>3</v>
      </c>
      <c r="P17" s="138" t="s">
        <v>4</v>
      </c>
      <c r="Q17" s="139"/>
      <c r="R17" s="140"/>
      <c r="S17" s="10" t="s">
        <v>56</v>
      </c>
      <c r="T17" s="11"/>
      <c r="U17" s="12"/>
      <c r="V17" s="35"/>
      <c r="W17" s="137">
        <f>SUM(W20:W75)</f>
        <v>2700</v>
      </c>
      <c r="X17" s="86"/>
      <c r="Y17" s="84"/>
      <c r="Z17" s="84"/>
      <c r="AA17" s="35"/>
      <c r="AB17" s="43" t="s">
        <v>34</v>
      </c>
      <c r="AC17" s="35"/>
      <c r="AD17" s="35"/>
      <c r="AE17" s="35"/>
      <c r="AF17" s="35">
        <v>80</v>
      </c>
      <c r="AG17" s="35"/>
      <c r="AH17" s="35"/>
      <c r="AJ17" s="35"/>
      <c r="AK17" s="35"/>
      <c r="AL17" s="35"/>
      <c r="AM17" s="35"/>
      <c r="AN17" s="35"/>
      <c r="AO17" s="35"/>
      <c r="AP17" s="35"/>
      <c r="AQ17" s="35"/>
      <c r="AR17" s="35"/>
      <c r="AS17" s="35"/>
      <c r="AT17" s="35"/>
      <c r="AU17" s="35"/>
    </row>
    <row r="18" spans="1:47">
      <c r="A18" s="42"/>
      <c r="B18" s="42"/>
      <c r="C18" s="42"/>
      <c r="D18" s="42"/>
      <c r="E18" s="42"/>
      <c r="F18" s="42"/>
      <c r="G18" s="42"/>
      <c r="H18" s="42"/>
      <c r="I18" s="42" t="s">
        <v>78</v>
      </c>
      <c r="J18" s="42"/>
      <c r="K18" s="42"/>
      <c r="L18" s="35"/>
      <c r="M18" s="35"/>
      <c r="N18" s="35"/>
      <c r="O18" s="142"/>
      <c r="P18" s="6" t="s">
        <v>5</v>
      </c>
      <c r="Q18" s="2" t="s">
        <v>6</v>
      </c>
      <c r="R18" s="7"/>
      <c r="S18" s="8"/>
      <c r="T18" s="3"/>
      <c r="U18" s="5"/>
      <c r="V18" s="35"/>
      <c r="W18" s="137"/>
      <c r="X18" s="86"/>
      <c r="Y18" s="84"/>
      <c r="Z18" s="84"/>
      <c r="AA18" s="35"/>
      <c r="AB18" s="43" t="s">
        <v>35</v>
      </c>
      <c r="AC18" s="35"/>
      <c r="AD18" s="35"/>
      <c r="AE18" s="35"/>
      <c r="AF18" s="35">
        <v>79</v>
      </c>
      <c r="AG18" s="35"/>
      <c r="AH18" s="35"/>
      <c r="AJ18" s="35"/>
      <c r="AK18" s="35"/>
      <c r="AL18" s="35"/>
      <c r="AM18" s="35"/>
      <c r="AN18" s="35"/>
      <c r="AO18" s="35"/>
      <c r="AP18" s="35"/>
      <c r="AQ18" s="35"/>
      <c r="AR18" s="35"/>
      <c r="AS18" s="35"/>
      <c r="AT18" s="35"/>
      <c r="AU18" s="35"/>
    </row>
    <row r="19" spans="1:47">
      <c r="A19" s="13" t="s">
        <v>57</v>
      </c>
      <c r="B19" s="14" t="s">
        <v>8</v>
      </c>
      <c r="C19" s="15" t="s">
        <v>9</v>
      </c>
      <c r="D19" s="14" t="s">
        <v>10</v>
      </c>
      <c r="E19" s="15" t="s">
        <v>11</v>
      </c>
      <c r="F19" s="14" t="s">
        <v>73</v>
      </c>
      <c r="G19" s="15" t="s">
        <v>74</v>
      </c>
      <c r="H19" s="13" t="s">
        <v>12</v>
      </c>
      <c r="I19" s="13" t="s">
        <v>77</v>
      </c>
      <c r="J19" s="13" t="s">
        <v>75</v>
      </c>
      <c r="K19" s="13" t="s">
        <v>76</v>
      </c>
      <c r="L19" s="13" t="s">
        <v>13</v>
      </c>
      <c r="M19" s="13" t="s">
        <v>14</v>
      </c>
      <c r="N19" s="16" t="s">
        <v>15</v>
      </c>
      <c r="O19" s="143"/>
      <c r="P19" s="17"/>
      <c r="Q19" s="18" t="s">
        <v>58</v>
      </c>
      <c r="R19" s="19"/>
      <c r="S19" s="20" t="s">
        <v>131</v>
      </c>
      <c r="T19" s="21" t="s">
        <v>6</v>
      </c>
      <c r="U19" s="22"/>
      <c r="V19" s="79" t="s">
        <v>108</v>
      </c>
      <c r="W19" s="137"/>
      <c r="X19" s="86"/>
      <c r="Y19" s="84"/>
      <c r="Z19" s="84"/>
      <c r="AA19" s="43"/>
      <c r="AB19" s="43" t="s">
        <v>115</v>
      </c>
      <c r="AC19" s="35"/>
      <c r="AD19" s="35"/>
      <c r="AE19" s="35"/>
      <c r="AF19" s="35">
        <v>78</v>
      </c>
      <c r="AG19" s="35"/>
      <c r="AH19" s="35"/>
      <c r="AJ19" s="35"/>
      <c r="AK19" s="35"/>
      <c r="AL19" s="35"/>
      <c r="AM19" s="35"/>
      <c r="AN19" s="35"/>
      <c r="AO19" s="35"/>
      <c r="AP19" s="35"/>
      <c r="AQ19" s="35"/>
      <c r="AR19" s="35"/>
      <c r="AS19" s="35"/>
      <c r="AT19" s="35"/>
      <c r="AU19" s="35"/>
    </row>
    <row r="20" spans="1:47">
      <c r="A20" s="4"/>
      <c r="B20" s="66" t="s">
        <v>17</v>
      </c>
      <c r="C20" s="67" t="s">
        <v>18</v>
      </c>
      <c r="D20" s="68" t="str">
        <f t="shared" ref="D20:E25" si="0">ASC(PHONETIC(B20))</f>
        <v>ﾄｳｷｮｳ</v>
      </c>
      <c r="E20" s="69" t="str">
        <f t="shared" si="0"/>
        <v>ﾀﾛｳ</v>
      </c>
      <c r="F20" s="70" t="s">
        <v>79</v>
      </c>
      <c r="G20" s="70" t="s">
        <v>392</v>
      </c>
      <c r="H20" s="64" t="s">
        <v>19</v>
      </c>
      <c r="I20" s="70">
        <v>2010</v>
      </c>
      <c r="J20" s="70">
        <v>10</v>
      </c>
      <c r="K20" s="43">
        <v>10</v>
      </c>
      <c r="L20" s="64" t="s">
        <v>20</v>
      </c>
      <c r="M20" s="54" t="s">
        <v>128</v>
      </c>
      <c r="N20" s="54" t="s">
        <v>17</v>
      </c>
      <c r="O20" s="64" t="s">
        <v>21</v>
      </c>
      <c r="P20" s="71"/>
      <c r="Q20" s="72" t="s">
        <v>59</v>
      </c>
      <c r="R20" s="73" t="s">
        <v>60</v>
      </c>
      <c r="S20" s="74" t="s">
        <v>61</v>
      </c>
      <c r="T20" s="72" t="s">
        <v>62</v>
      </c>
      <c r="U20" s="73" t="s">
        <v>63</v>
      </c>
      <c r="V20" s="58"/>
      <c r="W20" s="47">
        <v>900</v>
      </c>
      <c r="X20" s="87" t="str">
        <f t="shared" ref="X20:X25" si="1">LEFT(H20)</f>
        <v>中</v>
      </c>
      <c r="Y20" s="46" t="str">
        <f t="shared" ref="Y20:Y25" si="2">CONCATENATE(X20,O20)</f>
        <v>中中1_100</v>
      </c>
      <c r="Z20" s="46" t="str">
        <f>IFERROR(VLOOKUP(Y20,#REF!,3,FALSE),"0")</f>
        <v>0</v>
      </c>
      <c r="AA20" s="35"/>
      <c r="AB20" s="46">
        <v>100</v>
      </c>
      <c r="AC20" s="35"/>
      <c r="AD20" s="35"/>
      <c r="AE20" s="35"/>
      <c r="AF20" s="35">
        <v>77</v>
      </c>
      <c r="AG20" s="35"/>
      <c r="AH20" s="35"/>
      <c r="AJ20" s="35"/>
      <c r="AK20" s="35"/>
      <c r="AL20" s="35"/>
      <c r="AM20" s="35"/>
      <c r="AN20" s="35"/>
      <c r="AO20" s="35"/>
      <c r="AP20" s="35"/>
      <c r="AQ20" s="35"/>
      <c r="AR20" s="35"/>
      <c r="AS20" s="35"/>
      <c r="AT20" s="35"/>
      <c r="AU20" s="35"/>
    </row>
    <row r="21" spans="1:47" s="9" customFormat="1">
      <c r="A21" s="4"/>
      <c r="B21" s="66" t="s">
        <v>122</v>
      </c>
      <c r="C21" s="67" t="s">
        <v>123</v>
      </c>
      <c r="D21" s="68" t="str">
        <f t="shared" si="0"/>
        <v>ｷﾀ</v>
      </c>
      <c r="E21" s="69" t="str">
        <f t="shared" si="0"/>
        <v>ｻﾌﾞﾛｳ</v>
      </c>
      <c r="F21" s="70" t="s">
        <v>124</v>
      </c>
      <c r="G21" s="70" t="s">
        <v>394</v>
      </c>
      <c r="H21" s="75" t="s">
        <v>24</v>
      </c>
      <c r="I21" s="70">
        <v>2010</v>
      </c>
      <c r="J21" s="70">
        <v>1</v>
      </c>
      <c r="K21" s="77">
        <v>15</v>
      </c>
      <c r="L21" s="64" t="s">
        <v>20</v>
      </c>
      <c r="M21" s="54" t="s">
        <v>129</v>
      </c>
      <c r="N21" s="54" t="s">
        <v>17</v>
      </c>
      <c r="O21" s="64" t="s">
        <v>137</v>
      </c>
      <c r="P21" s="71"/>
      <c r="Q21" s="72"/>
      <c r="R21" s="73"/>
      <c r="S21" s="74" t="s">
        <v>125</v>
      </c>
      <c r="T21" s="72" t="s">
        <v>126</v>
      </c>
      <c r="U21" s="73" t="s">
        <v>127</v>
      </c>
      <c r="V21" s="58" t="s">
        <v>144</v>
      </c>
      <c r="W21" s="47">
        <v>900</v>
      </c>
      <c r="X21" s="87" t="str">
        <f t="shared" si="1"/>
        <v>中</v>
      </c>
      <c r="Y21" s="46" t="str">
        <f t="shared" si="2"/>
        <v>中＊リレー要員</v>
      </c>
      <c r="Z21" s="46" t="str">
        <f>IFERROR(VLOOKUP(Y21,#REF!,3,FALSE),"0")</f>
        <v>0</v>
      </c>
      <c r="AA21" s="35"/>
      <c r="AB21" s="46">
        <v>200</v>
      </c>
      <c r="AC21" s="35"/>
      <c r="AD21" s="35"/>
      <c r="AE21" s="35"/>
      <c r="AF21" s="35">
        <v>76</v>
      </c>
      <c r="AG21" s="35"/>
      <c r="AH21" s="35"/>
      <c r="AJ21" s="43"/>
      <c r="AK21" s="43"/>
      <c r="AL21" s="43"/>
      <c r="AM21" s="43"/>
      <c r="AN21" s="43"/>
      <c r="AO21" s="43"/>
      <c r="AP21" s="43"/>
      <c r="AQ21" s="43"/>
      <c r="AR21" s="43"/>
      <c r="AS21" s="43"/>
      <c r="AT21" s="43"/>
      <c r="AU21" s="43"/>
    </row>
    <row r="22" spans="1:47">
      <c r="A22" s="4"/>
      <c r="B22" s="66" t="s">
        <v>138</v>
      </c>
      <c r="C22" s="67" t="s">
        <v>139</v>
      </c>
      <c r="D22" s="68" t="str">
        <f t="shared" si="0"/>
        <v>ﾋｶﾞｼﾔﾏ</v>
      </c>
      <c r="E22" s="69" t="str">
        <f t="shared" si="0"/>
        <v>ｷｮｳﾀﾛｳ</v>
      </c>
      <c r="F22" s="70" t="s">
        <v>140</v>
      </c>
      <c r="G22" s="70" t="s">
        <v>393</v>
      </c>
      <c r="H22" s="75" t="s">
        <v>27</v>
      </c>
      <c r="I22" s="70">
        <v>2008</v>
      </c>
      <c r="J22" s="70">
        <v>5</v>
      </c>
      <c r="K22" s="77">
        <v>4</v>
      </c>
      <c r="L22" s="64" t="s">
        <v>20</v>
      </c>
      <c r="M22" s="54" t="s">
        <v>129</v>
      </c>
      <c r="N22" s="54" t="s">
        <v>17</v>
      </c>
      <c r="O22" s="64" t="s">
        <v>33</v>
      </c>
      <c r="P22" s="71" t="s">
        <v>141</v>
      </c>
      <c r="Q22" s="72" t="s">
        <v>142</v>
      </c>
      <c r="R22" s="73" t="s">
        <v>143</v>
      </c>
      <c r="S22" s="74"/>
      <c r="T22" s="72"/>
      <c r="U22" s="73"/>
      <c r="V22" s="58"/>
      <c r="W22" s="47">
        <v>900</v>
      </c>
      <c r="X22" s="87" t="str">
        <f t="shared" si="1"/>
        <v>中</v>
      </c>
      <c r="Y22" s="46" t="str">
        <f t="shared" si="2"/>
        <v>中中800</v>
      </c>
      <c r="Z22" s="46" t="str">
        <f>IFERROR(VLOOKUP(Y22,#REF!,3,FALSE),"0")</f>
        <v>0</v>
      </c>
      <c r="AA22" s="35"/>
      <c r="AB22" s="46">
        <v>400</v>
      </c>
      <c r="AC22" s="35"/>
      <c r="AD22" s="35"/>
      <c r="AE22" s="35"/>
      <c r="AF22" s="35">
        <v>75</v>
      </c>
      <c r="AG22" s="35"/>
      <c r="AH22" s="35"/>
      <c r="AJ22" s="35"/>
      <c r="AK22" s="35"/>
      <c r="AL22" s="35"/>
      <c r="AM22" s="35"/>
      <c r="AN22" s="35"/>
      <c r="AO22" s="35"/>
      <c r="AP22" s="35"/>
      <c r="AQ22" s="35"/>
      <c r="AR22" s="35"/>
      <c r="AS22" s="35"/>
      <c r="AT22" s="35"/>
      <c r="AU22" s="35"/>
    </row>
    <row r="23" spans="1:47">
      <c r="A23" s="4"/>
      <c r="B23" s="66"/>
      <c r="C23" s="67"/>
      <c r="D23" s="68" t="str">
        <f t="shared" si="0"/>
        <v/>
      </c>
      <c r="E23" s="69" t="str">
        <f t="shared" si="0"/>
        <v/>
      </c>
      <c r="F23" s="70"/>
      <c r="G23" s="70"/>
      <c r="H23" s="75" t="s">
        <v>27</v>
      </c>
      <c r="I23" s="70"/>
      <c r="J23" s="70"/>
      <c r="K23" s="77"/>
      <c r="L23" s="64"/>
      <c r="M23" s="54"/>
      <c r="N23" s="54"/>
      <c r="O23" s="64" t="s">
        <v>133</v>
      </c>
      <c r="P23" s="71"/>
      <c r="Q23" s="72"/>
      <c r="R23" s="73"/>
      <c r="S23" s="74"/>
      <c r="T23" s="72"/>
      <c r="U23" s="73"/>
      <c r="V23" s="58"/>
      <c r="W23" s="112" t="str">
        <f>IFERROR(VLOOKUP(Y23,#REF!,2,FALSE),"未エントリー")</f>
        <v>未エントリー</v>
      </c>
      <c r="X23" s="87" t="str">
        <f t="shared" si="1"/>
        <v>中</v>
      </c>
      <c r="Y23" s="46" t="str">
        <f t="shared" si="2"/>
        <v>中小800</v>
      </c>
      <c r="Z23" s="46" t="str">
        <f>IFERROR(VLOOKUP(Y23,#REF!,3,FALSE),"0")</f>
        <v>0</v>
      </c>
      <c r="AA23" s="35"/>
      <c r="AB23" s="46">
        <v>800</v>
      </c>
      <c r="AC23" s="35"/>
      <c r="AE23" s="35"/>
      <c r="AF23" s="35">
        <v>74</v>
      </c>
      <c r="AG23" s="35"/>
      <c r="AH23" s="35"/>
      <c r="AJ23" s="35"/>
      <c r="AK23" s="35"/>
      <c r="AL23" s="35"/>
      <c r="AM23" s="35"/>
      <c r="AN23" s="35"/>
      <c r="AO23" s="35"/>
      <c r="AP23" s="35"/>
      <c r="AQ23" s="35"/>
      <c r="AR23" s="35"/>
      <c r="AS23" s="35"/>
      <c r="AT23" s="35"/>
      <c r="AU23" s="35"/>
    </row>
    <row r="24" spans="1:47">
      <c r="A24" s="4"/>
      <c r="B24" s="66"/>
      <c r="C24" s="67"/>
      <c r="D24" s="68" t="str">
        <f t="shared" si="0"/>
        <v/>
      </c>
      <c r="E24" s="69" t="str">
        <f t="shared" si="0"/>
        <v/>
      </c>
      <c r="F24" s="70"/>
      <c r="G24" s="70"/>
      <c r="H24" s="75"/>
      <c r="I24" s="70"/>
      <c r="J24" s="70"/>
      <c r="K24" s="77"/>
      <c r="L24" s="64"/>
      <c r="M24" s="54"/>
      <c r="N24" s="54"/>
      <c r="O24" s="64"/>
      <c r="P24" s="71"/>
      <c r="Q24" s="72"/>
      <c r="R24" s="73"/>
      <c r="S24" s="74"/>
      <c r="T24" s="72"/>
      <c r="U24" s="73"/>
      <c r="V24" s="58"/>
      <c r="W24" s="47"/>
      <c r="X24" s="87" t="str">
        <f t="shared" si="1"/>
        <v/>
      </c>
      <c r="Y24" s="46" t="str">
        <f t="shared" si="2"/>
        <v/>
      </c>
      <c r="Z24" s="46" t="str">
        <f>IFERROR(VLOOKUP(Y24,#REF!,3,FALSE),"0")</f>
        <v>0</v>
      </c>
      <c r="AA24" s="35"/>
      <c r="AB24" s="43" t="s">
        <v>116</v>
      </c>
      <c r="AC24" s="35"/>
      <c r="AD24" s="35"/>
      <c r="AE24" s="35"/>
      <c r="AF24" s="35">
        <v>73</v>
      </c>
      <c r="AG24" s="35"/>
      <c r="AH24" s="35"/>
      <c r="AJ24" s="35"/>
      <c r="AK24" s="35"/>
      <c r="AL24" s="35"/>
      <c r="AM24" s="35"/>
      <c r="AN24" s="35"/>
      <c r="AO24" s="35"/>
      <c r="AP24" s="35"/>
      <c r="AQ24" s="35"/>
      <c r="AR24" s="35"/>
      <c r="AS24" s="35"/>
      <c r="AT24" s="35"/>
      <c r="AU24" s="35"/>
    </row>
    <row r="25" spans="1:47">
      <c r="A25" s="4"/>
      <c r="B25" s="66"/>
      <c r="C25" s="67"/>
      <c r="D25" s="68" t="str">
        <f t="shared" si="0"/>
        <v/>
      </c>
      <c r="E25" s="69" t="str">
        <f t="shared" si="0"/>
        <v/>
      </c>
      <c r="F25" s="70"/>
      <c r="G25" s="70"/>
      <c r="H25" s="75"/>
      <c r="I25" s="70"/>
      <c r="J25" s="70"/>
      <c r="K25" s="77"/>
      <c r="L25" s="64"/>
      <c r="M25" s="54"/>
      <c r="N25" s="54"/>
      <c r="O25" s="64"/>
      <c r="P25" s="71"/>
      <c r="Q25" s="72"/>
      <c r="R25" s="73"/>
      <c r="S25" s="74"/>
      <c r="T25" s="72"/>
      <c r="U25" s="73"/>
      <c r="V25" s="59"/>
      <c r="W25" s="47"/>
      <c r="X25" s="87" t="str">
        <f t="shared" si="1"/>
        <v/>
      </c>
      <c r="Y25" s="46" t="str">
        <f t="shared" si="2"/>
        <v/>
      </c>
      <c r="Z25" s="46" t="str">
        <f>IFERROR(VLOOKUP(Y25,#REF!,3,FALSE),"0")</f>
        <v>0</v>
      </c>
      <c r="AA25" s="35"/>
      <c r="AB25" s="43" t="s">
        <v>117</v>
      </c>
      <c r="AC25" s="35"/>
      <c r="AD25" s="35"/>
      <c r="AE25" s="35"/>
      <c r="AF25" s="35">
        <v>72</v>
      </c>
      <c r="AG25" s="35"/>
      <c r="AH25" s="35"/>
      <c r="AJ25" s="35"/>
      <c r="AK25" s="35"/>
      <c r="AL25" s="35"/>
      <c r="AM25" s="35"/>
      <c r="AN25" s="35"/>
      <c r="AO25" s="35"/>
      <c r="AP25" s="35"/>
      <c r="AQ25" s="35"/>
      <c r="AR25" s="35"/>
      <c r="AS25" s="35"/>
      <c r="AT25" s="35"/>
      <c r="AU25" s="35"/>
    </row>
    <row r="26" spans="1:47">
      <c r="A26" s="35"/>
      <c r="B26" s="35"/>
      <c r="C26" s="35"/>
      <c r="D26" s="35"/>
      <c r="E26" s="35"/>
      <c r="F26" s="35"/>
      <c r="G26" s="35"/>
      <c r="H26" s="35"/>
      <c r="I26" s="35"/>
      <c r="J26" s="35"/>
      <c r="K26" s="35"/>
      <c r="L26" s="35"/>
      <c r="M26" s="35"/>
      <c r="N26" s="35"/>
      <c r="O26" s="35"/>
      <c r="P26" s="35"/>
      <c r="Q26" s="35"/>
      <c r="R26" s="35"/>
      <c r="S26" s="35"/>
      <c r="T26" s="35"/>
      <c r="U26" s="35"/>
      <c r="V26" s="35"/>
      <c r="W26" s="35"/>
      <c r="X26" s="35"/>
      <c r="Y26" s="35"/>
      <c r="Z26" s="35"/>
      <c r="AA26" s="35"/>
      <c r="AB26" s="43" t="s">
        <v>118</v>
      </c>
      <c r="AC26" s="35"/>
      <c r="AD26" s="35"/>
      <c r="AE26" s="35"/>
      <c r="AF26" s="35">
        <v>71</v>
      </c>
      <c r="AG26" s="35"/>
      <c r="AH26" s="35"/>
      <c r="AJ26" s="35"/>
      <c r="AK26" s="35"/>
      <c r="AL26" s="35"/>
      <c r="AM26" s="35"/>
      <c r="AN26" s="35"/>
      <c r="AO26" s="35"/>
      <c r="AP26" s="35"/>
      <c r="AQ26" s="35"/>
      <c r="AR26" s="35"/>
      <c r="AS26" s="35"/>
      <c r="AT26" s="35"/>
      <c r="AU26" s="35"/>
    </row>
    <row r="27" spans="1:47">
      <c r="A27" s="35"/>
      <c r="B27" s="35"/>
      <c r="C27" s="35"/>
      <c r="D27" s="35"/>
      <c r="E27" s="35"/>
      <c r="F27" s="35"/>
      <c r="G27" s="35"/>
      <c r="H27" s="35"/>
      <c r="I27" s="35"/>
      <c r="J27" s="35"/>
      <c r="K27" s="35"/>
      <c r="L27" s="35"/>
      <c r="M27" s="35"/>
      <c r="N27" s="35"/>
      <c r="O27" s="35"/>
      <c r="P27" s="35"/>
      <c r="Q27" s="35"/>
      <c r="R27" s="35"/>
      <c r="S27" s="35"/>
      <c r="T27" s="35"/>
      <c r="U27" s="35"/>
      <c r="V27" s="35"/>
      <c r="W27" s="35"/>
      <c r="X27" s="35"/>
      <c r="Y27" s="35"/>
      <c r="Z27" s="35"/>
      <c r="AA27" s="35"/>
      <c r="AB27" s="41" t="s">
        <v>72</v>
      </c>
      <c r="AC27" s="35"/>
      <c r="AD27" s="35"/>
      <c r="AE27" s="35"/>
      <c r="AF27" s="35">
        <v>70</v>
      </c>
      <c r="AG27" s="35"/>
      <c r="AH27" s="35"/>
      <c r="AJ27" s="35"/>
      <c r="AK27" s="35"/>
      <c r="AL27" s="35"/>
      <c r="AM27" s="35"/>
      <c r="AN27" s="35"/>
      <c r="AO27" s="35"/>
      <c r="AP27" s="35"/>
      <c r="AQ27" s="35"/>
      <c r="AR27" s="35"/>
      <c r="AS27" s="35"/>
      <c r="AT27" s="35"/>
      <c r="AU27" s="35"/>
    </row>
    <row r="28" spans="1:47">
      <c r="A28" s="35"/>
      <c r="B28" s="35"/>
      <c r="C28" s="35"/>
      <c r="D28" s="35"/>
      <c r="E28" s="35"/>
      <c r="F28" s="35"/>
      <c r="G28" s="35"/>
      <c r="H28" s="35"/>
      <c r="I28" s="35"/>
      <c r="J28" s="35"/>
      <c r="K28" s="35"/>
      <c r="L28" s="35"/>
      <c r="M28" s="35"/>
      <c r="N28" s="35"/>
      <c r="O28" s="35"/>
      <c r="P28" s="35"/>
      <c r="Q28" s="35"/>
      <c r="R28" s="35"/>
      <c r="S28" s="35"/>
      <c r="T28" s="35"/>
      <c r="U28" s="35"/>
      <c r="V28" s="35"/>
      <c r="W28" s="35"/>
      <c r="X28" s="35"/>
      <c r="Y28" s="35"/>
      <c r="Z28" s="35"/>
      <c r="AA28" s="35"/>
      <c r="AB28" s="41" t="s">
        <v>119</v>
      </c>
      <c r="AC28" s="35"/>
      <c r="AD28" s="35"/>
      <c r="AE28" s="35"/>
      <c r="AF28" s="35">
        <v>69</v>
      </c>
      <c r="AG28" s="35"/>
      <c r="AH28" s="35"/>
      <c r="AJ28" s="35"/>
      <c r="AK28" s="35"/>
      <c r="AL28" s="35"/>
      <c r="AM28" s="35"/>
      <c r="AN28" s="35"/>
      <c r="AO28" s="35"/>
      <c r="AP28" s="35"/>
      <c r="AQ28" s="35"/>
      <c r="AR28" s="35"/>
      <c r="AS28" s="35"/>
      <c r="AT28" s="35"/>
      <c r="AU28" s="35"/>
    </row>
    <row r="29" spans="1:47">
      <c r="A29" s="35"/>
      <c r="B29" s="35"/>
      <c r="C29" s="35"/>
      <c r="D29" s="35"/>
      <c r="E29" s="35"/>
      <c r="F29" s="35"/>
      <c r="G29" s="35"/>
      <c r="H29" s="35"/>
      <c r="I29" s="35"/>
      <c r="J29" s="35"/>
      <c r="K29" s="35"/>
      <c r="L29" s="35"/>
      <c r="M29" s="35"/>
      <c r="N29" s="35"/>
      <c r="O29" s="35"/>
      <c r="P29" s="35"/>
      <c r="Q29" s="35"/>
      <c r="R29" s="35"/>
      <c r="S29" s="35"/>
      <c r="T29" s="35"/>
      <c r="U29" s="35"/>
      <c r="V29" s="35"/>
      <c r="W29" s="35"/>
      <c r="X29" s="35"/>
      <c r="Y29" s="35"/>
      <c r="Z29" s="35"/>
      <c r="AA29" s="35"/>
      <c r="AB29" s="46" t="s">
        <v>120</v>
      </c>
      <c r="AC29" s="35"/>
      <c r="AD29" s="35"/>
      <c r="AE29" s="35"/>
      <c r="AF29" s="35">
        <v>68</v>
      </c>
      <c r="AG29" s="35"/>
      <c r="AH29" s="35"/>
      <c r="AJ29" s="35"/>
      <c r="AK29" s="35"/>
      <c r="AL29" s="35"/>
      <c r="AM29" s="35"/>
      <c r="AN29" s="35"/>
      <c r="AO29" s="35"/>
      <c r="AP29" s="35"/>
      <c r="AQ29" s="35"/>
      <c r="AR29" s="35"/>
      <c r="AS29" s="35"/>
      <c r="AT29" s="35"/>
      <c r="AU29" s="35"/>
    </row>
    <row r="30" spans="1:47">
      <c r="A30" s="35"/>
      <c r="B30" s="35"/>
      <c r="C30" s="35"/>
      <c r="D30" s="35"/>
      <c r="E30" s="35"/>
      <c r="F30" s="35"/>
      <c r="G30" s="35"/>
      <c r="H30" s="35"/>
      <c r="I30" s="35"/>
      <c r="J30" s="35"/>
      <c r="K30" s="35"/>
      <c r="L30" s="35"/>
      <c r="M30" s="35"/>
      <c r="N30" s="35"/>
      <c r="O30" s="35"/>
      <c r="P30" s="35"/>
      <c r="Q30" s="35"/>
      <c r="R30" s="35"/>
      <c r="S30" s="35"/>
      <c r="T30" s="35"/>
      <c r="U30" s="35"/>
      <c r="V30" s="35"/>
      <c r="W30" s="35"/>
      <c r="X30" s="35"/>
      <c r="Y30" s="35"/>
      <c r="Z30" s="35"/>
      <c r="AA30" s="35"/>
      <c r="AB30" s="43" t="s">
        <v>36</v>
      </c>
      <c r="AC30" s="35"/>
      <c r="AD30" s="35"/>
      <c r="AE30" s="35"/>
      <c r="AF30" s="35">
        <v>67</v>
      </c>
      <c r="AG30" s="35"/>
      <c r="AH30" s="35"/>
      <c r="AJ30" s="35"/>
      <c r="AK30" s="35"/>
      <c r="AL30" s="35"/>
      <c r="AM30" s="35"/>
      <c r="AN30" s="35"/>
      <c r="AO30" s="35"/>
      <c r="AP30" s="35"/>
      <c r="AQ30" s="35"/>
      <c r="AR30" s="35"/>
      <c r="AS30" s="35"/>
      <c r="AT30" s="35"/>
      <c r="AU30" s="35"/>
    </row>
    <row r="31" spans="1:47">
      <c r="A31" s="144" t="s">
        <v>39</v>
      </c>
      <c r="B31" s="144"/>
      <c r="C31" s="145"/>
      <c r="D31" s="145"/>
      <c r="E31" s="145"/>
      <c r="F31" s="44" t="s">
        <v>64</v>
      </c>
      <c r="G31" s="35"/>
      <c r="H31" s="35"/>
      <c r="I31" s="35"/>
      <c r="J31" s="35"/>
      <c r="K31" s="35"/>
      <c r="L31" s="35"/>
      <c r="M31" s="35"/>
      <c r="N31" s="35"/>
      <c r="O31" s="35"/>
      <c r="P31" s="35"/>
      <c r="Q31" s="35"/>
      <c r="R31" s="35"/>
      <c r="S31" s="35"/>
      <c r="T31" s="35"/>
      <c r="U31" s="35"/>
      <c r="V31" s="35"/>
      <c r="W31" s="35"/>
      <c r="X31" s="35"/>
      <c r="Y31" s="35"/>
      <c r="Z31" s="35"/>
      <c r="AA31" s="35"/>
      <c r="AB31" s="43" t="s">
        <v>37</v>
      </c>
      <c r="AC31" s="35"/>
      <c r="AD31" s="35"/>
      <c r="AE31" s="35"/>
      <c r="AF31" s="35">
        <v>66</v>
      </c>
      <c r="AG31" s="35"/>
      <c r="AH31" s="35"/>
      <c r="AJ31" s="35"/>
      <c r="AK31" s="35"/>
      <c r="AL31" s="35"/>
      <c r="AM31" s="35"/>
      <c r="AN31" s="35"/>
      <c r="AO31" s="35"/>
      <c r="AP31" s="35"/>
      <c r="AQ31" s="35"/>
      <c r="AR31" s="35"/>
      <c r="AS31" s="35"/>
      <c r="AT31" s="35"/>
      <c r="AU31" s="35"/>
    </row>
    <row r="32" spans="1:47">
      <c r="A32" s="144" t="s">
        <v>40</v>
      </c>
      <c r="B32" s="144"/>
      <c r="C32" s="145"/>
      <c r="D32" s="145"/>
      <c r="E32" s="145"/>
      <c r="F32" s="44" t="s">
        <v>65</v>
      </c>
      <c r="G32" s="35"/>
      <c r="H32" s="35"/>
      <c r="I32" s="35"/>
      <c r="J32" s="35"/>
      <c r="K32" s="35"/>
      <c r="L32" s="35"/>
      <c r="M32" s="35"/>
      <c r="N32" s="35"/>
      <c r="O32" s="35"/>
      <c r="P32" s="35"/>
      <c r="Q32" s="35"/>
      <c r="R32" s="35"/>
      <c r="S32" s="35"/>
      <c r="T32" s="35"/>
      <c r="U32" s="35"/>
      <c r="V32" s="35"/>
      <c r="W32" s="35"/>
      <c r="X32" s="35"/>
      <c r="Y32" s="35"/>
      <c r="Z32" s="35"/>
      <c r="AA32" s="35"/>
      <c r="AB32" s="43" t="s">
        <v>121</v>
      </c>
      <c r="AC32" s="35"/>
      <c r="AD32" s="35"/>
      <c r="AE32" s="35"/>
      <c r="AF32" s="35">
        <v>65</v>
      </c>
      <c r="AG32" s="35"/>
      <c r="AH32" s="35"/>
      <c r="AJ32" s="35"/>
      <c r="AK32" s="35"/>
      <c r="AL32" s="35"/>
      <c r="AM32" s="35"/>
      <c r="AN32" s="35"/>
      <c r="AO32" s="35"/>
      <c r="AP32" s="35"/>
      <c r="AQ32" s="35"/>
      <c r="AR32" s="35"/>
      <c r="AS32" s="35"/>
      <c r="AT32" s="35"/>
      <c r="AU32" s="35"/>
    </row>
    <row r="33" spans="1:47">
      <c r="A33" s="146" t="s">
        <v>41</v>
      </c>
      <c r="B33" s="146"/>
      <c r="C33" s="145"/>
      <c r="D33" s="145"/>
      <c r="E33" s="145"/>
      <c r="F33" s="44"/>
      <c r="G33" s="35"/>
      <c r="H33" s="35"/>
      <c r="I33" s="35"/>
      <c r="J33" s="35"/>
      <c r="K33" s="35"/>
      <c r="L33" s="35"/>
      <c r="M33" s="35"/>
      <c r="N33" s="35"/>
      <c r="O33" s="35"/>
      <c r="P33" s="35"/>
      <c r="Q33" s="35"/>
      <c r="R33" s="35"/>
      <c r="S33" s="35"/>
      <c r="T33" s="35"/>
      <c r="U33" s="35"/>
      <c r="V33" s="35"/>
      <c r="W33" s="35"/>
      <c r="X33" s="35"/>
      <c r="Y33" s="35"/>
      <c r="Z33" s="35"/>
      <c r="AA33" s="35"/>
      <c r="AB33" s="43" t="s">
        <v>38</v>
      </c>
      <c r="AC33" s="35"/>
      <c r="AD33" s="35"/>
      <c r="AE33" s="35"/>
      <c r="AF33" s="35">
        <v>64</v>
      </c>
      <c r="AG33" s="35"/>
      <c r="AH33" s="35"/>
      <c r="AJ33" s="35"/>
      <c r="AK33" s="35"/>
      <c r="AL33" s="35"/>
      <c r="AM33" s="35"/>
      <c r="AN33" s="35"/>
      <c r="AO33" s="35"/>
      <c r="AP33" s="35"/>
      <c r="AQ33" s="35"/>
      <c r="AR33" s="35"/>
      <c r="AS33" s="35"/>
      <c r="AT33" s="35"/>
      <c r="AU33" s="35"/>
    </row>
    <row r="34" spans="1:47">
      <c r="A34" s="144" t="s">
        <v>42</v>
      </c>
      <c r="B34" s="144"/>
      <c r="C34" s="145"/>
      <c r="D34" s="145"/>
      <c r="E34" s="145"/>
      <c r="F34" s="44"/>
      <c r="G34" s="35"/>
      <c r="H34" s="35"/>
      <c r="I34" s="35"/>
      <c r="J34" s="35"/>
      <c r="K34" s="35"/>
      <c r="L34" s="35"/>
      <c r="M34" s="35"/>
      <c r="N34" s="35"/>
      <c r="O34" s="35"/>
      <c r="P34" s="35"/>
      <c r="Q34" s="35"/>
      <c r="R34" s="35"/>
      <c r="S34" s="35"/>
      <c r="T34" s="35"/>
      <c r="U34" s="35"/>
      <c r="V34" s="35"/>
      <c r="W34" s="35"/>
      <c r="X34" s="35"/>
      <c r="Y34" s="35"/>
      <c r="Z34" s="35"/>
      <c r="AA34" s="35"/>
      <c r="AB34" s="35"/>
      <c r="AC34" s="35"/>
      <c r="AD34" s="35"/>
      <c r="AE34" s="35"/>
      <c r="AF34" s="35">
        <v>63</v>
      </c>
      <c r="AG34" s="35"/>
      <c r="AH34" s="35"/>
      <c r="AJ34" s="35"/>
      <c r="AK34" s="35"/>
      <c r="AL34" s="35"/>
      <c r="AM34" s="35"/>
      <c r="AN34" s="35"/>
      <c r="AO34" s="35"/>
      <c r="AP34" s="35"/>
      <c r="AQ34" s="35"/>
      <c r="AR34" s="35"/>
      <c r="AS34" s="35"/>
      <c r="AT34" s="35"/>
      <c r="AU34" s="35"/>
    </row>
    <row r="35" spans="1:47">
      <c r="A35" s="144" t="s">
        <v>43</v>
      </c>
      <c r="B35" s="144"/>
      <c r="C35" s="145"/>
      <c r="D35" s="145"/>
      <c r="E35" s="145"/>
      <c r="F35" s="44" t="s">
        <v>98</v>
      </c>
      <c r="G35" s="35"/>
      <c r="H35" s="35"/>
      <c r="I35" s="35"/>
      <c r="J35" s="35"/>
      <c r="K35" s="35"/>
      <c r="L35" s="35"/>
      <c r="M35" s="35"/>
      <c r="N35" s="35"/>
      <c r="O35" s="35"/>
      <c r="P35" s="35"/>
      <c r="Q35" s="35"/>
      <c r="R35" s="35"/>
      <c r="S35" s="35"/>
      <c r="T35" s="35"/>
      <c r="U35" s="35"/>
      <c r="V35" s="35"/>
      <c r="W35" s="35"/>
      <c r="X35" s="35"/>
      <c r="Y35" s="35"/>
      <c r="Z35" s="35"/>
      <c r="AA35" s="35"/>
      <c r="AB35" s="35"/>
      <c r="AC35" s="35"/>
      <c r="AD35" s="35"/>
      <c r="AE35" s="35"/>
      <c r="AF35" s="35">
        <v>62</v>
      </c>
      <c r="AG35" s="35"/>
      <c r="AH35" s="35"/>
      <c r="AJ35" s="35"/>
      <c r="AK35" s="35"/>
      <c r="AL35" s="35"/>
      <c r="AM35" s="35"/>
      <c r="AN35" s="35"/>
      <c r="AO35" s="35"/>
      <c r="AP35" s="35"/>
      <c r="AQ35" s="35"/>
      <c r="AR35" s="35"/>
      <c r="AS35" s="35"/>
      <c r="AT35" s="35"/>
      <c r="AU35" s="35"/>
    </row>
    <row r="36" spans="1:47">
      <c r="A36" s="144" t="s">
        <v>44</v>
      </c>
      <c r="B36" s="144"/>
      <c r="C36" s="145"/>
      <c r="D36" s="145"/>
      <c r="E36" s="145"/>
      <c r="F36" s="44" t="s">
        <v>66</v>
      </c>
      <c r="G36" s="35"/>
      <c r="H36" s="35"/>
      <c r="I36" s="35"/>
      <c r="J36" s="35"/>
      <c r="K36" s="35"/>
      <c r="L36" s="35"/>
      <c r="M36" s="35"/>
      <c r="N36" s="35"/>
      <c r="O36" s="35"/>
      <c r="P36" s="35"/>
      <c r="Q36" s="35"/>
      <c r="R36" s="35"/>
      <c r="S36" s="35"/>
      <c r="T36" s="35"/>
      <c r="U36" s="35"/>
      <c r="V36" s="35"/>
      <c r="W36" s="35"/>
      <c r="X36" s="35"/>
      <c r="Y36" s="35"/>
      <c r="Z36" s="35"/>
      <c r="AA36" s="35"/>
      <c r="AB36" s="35"/>
      <c r="AC36" s="35"/>
      <c r="AD36" s="35"/>
      <c r="AE36" s="35"/>
      <c r="AJ36" s="35"/>
      <c r="AK36" s="35"/>
      <c r="AL36" s="35"/>
      <c r="AM36" s="35"/>
      <c r="AN36" s="35"/>
      <c r="AO36" s="35"/>
      <c r="AP36" s="35"/>
      <c r="AQ36" s="35"/>
      <c r="AR36" s="35"/>
      <c r="AS36" s="35"/>
      <c r="AT36" s="35"/>
      <c r="AU36" s="35"/>
    </row>
    <row r="37" spans="1:47">
      <c r="A37" s="144" t="s">
        <v>45</v>
      </c>
      <c r="B37" s="144"/>
      <c r="C37" s="145"/>
      <c r="D37" s="145"/>
      <c r="E37" s="145"/>
      <c r="F37" s="44" t="s">
        <v>67</v>
      </c>
      <c r="G37" s="35"/>
      <c r="H37" s="35"/>
      <c r="I37" s="35"/>
      <c r="J37" s="35"/>
      <c r="K37" s="35"/>
      <c r="L37" s="35"/>
      <c r="M37" s="35"/>
      <c r="N37" s="35"/>
      <c r="O37" s="35"/>
      <c r="P37" s="35"/>
      <c r="Q37" s="35"/>
      <c r="R37" s="35"/>
      <c r="S37" s="35"/>
      <c r="T37" s="35"/>
      <c r="U37" s="35"/>
      <c r="V37" s="35"/>
      <c r="W37" s="35"/>
      <c r="X37" s="35"/>
      <c r="Y37" s="35"/>
      <c r="Z37" s="35"/>
      <c r="AA37" s="35"/>
      <c r="AB37" s="35"/>
      <c r="AC37" s="35"/>
      <c r="AD37" s="35"/>
      <c r="AE37" s="35"/>
      <c r="AF37" s="56" t="s">
        <v>104</v>
      </c>
      <c r="AG37" s="53" t="s">
        <v>105</v>
      </c>
      <c r="AH37" s="53" t="s">
        <v>106</v>
      </c>
      <c r="AI37" s="53" t="s">
        <v>107</v>
      </c>
      <c r="AJ37" s="35"/>
      <c r="AK37" s="35"/>
      <c r="AL37" s="35"/>
      <c r="AM37" s="35"/>
      <c r="AN37" s="35"/>
      <c r="AO37" s="35"/>
      <c r="AP37" s="35"/>
      <c r="AQ37" s="35"/>
      <c r="AR37" s="35"/>
      <c r="AS37" s="35"/>
      <c r="AT37" s="35"/>
      <c r="AU37" s="35"/>
    </row>
    <row r="38" spans="1:47">
      <c r="A38" s="144" t="s">
        <v>46</v>
      </c>
      <c r="B38" s="144"/>
      <c r="C38" s="145"/>
      <c r="D38" s="145"/>
      <c r="E38" s="145"/>
      <c r="F38" s="44" t="s">
        <v>68</v>
      </c>
      <c r="G38" s="35"/>
      <c r="H38" s="35"/>
      <c r="I38" s="35"/>
      <c r="J38" s="35"/>
      <c r="K38" s="35"/>
      <c r="L38" s="35"/>
      <c r="M38" s="35"/>
      <c r="N38" s="35"/>
      <c r="O38" s="35"/>
      <c r="P38" s="35"/>
      <c r="Q38" s="35"/>
      <c r="R38" s="35"/>
      <c r="S38" s="35"/>
      <c r="T38" s="35"/>
      <c r="U38" s="35"/>
      <c r="V38" s="35"/>
      <c r="W38" s="35"/>
      <c r="X38" s="35"/>
      <c r="Y38" s="35"/>
      <c r="Z38" s="35"/>
      <c r="AA38" s="35"/>
      <c r="AB38" s="35"/>
      <c r="AC38" s="35"/>
      <c r="AD38" s="35"/>
      <c r="AE38" s="4"/>
      <c r="AF38" s="57">
        <f>SUM(AG38:AI38)</f>
        <v>0</v>
      </c>
      <c r="AG38" s="55">
        <f>COUNTIFS($O$19:$O$25,"＊リレーのみ",$H$19:$H$25,"中1")</f>
        <v>0</v>
      </c>
      <c r="AH38" s="55">
        <f>COUNTIFS($O$19:$O$25,"＊リレーのみ",$H$19:$H$25,"中2")</f>
        <v>0</v>
      </c>
      <c r="AI38" s="55">
        <f>COUNTIFS($O$19:$O$25,"＊リレーのみ",$H$19:$H$25,"中3")</f>
        <v>0</v>
      </c>
      <c r="AJ38" s="35"/>
      <c r="AK38" s="35"/>
      <c r="AL38" s="35"/>
      <c r="AM38" s="35"/>
      <c r="AN38" s="35"/>
      <c r="AO38" s="35"/>
      <c r="AP38" s="35"/>
      <c r="AQ38" s="35"/>
      <c r="AR38" s="35"/>
      <c r="AS38" s="35"/>
      <c r="AT38" s="35"/>
      <c r="AU38" s="35"/>
    </row>
    <row r="39" spans="1:47">
      <c r="A39" s="144" t="s">
        <v>47</v>
      </c>
      <c r="B39" s="144"/>
      <c r="C39" s="145"/>
      <c r="D39" s="145"/>
      <c r="E39" s="145"/>
      <c r="F39" s="44" t="s">
        <v>69</v>
      </c>
      <c r="G39" s="35"/>
      <c r="H39" s="35"/>
      <c r="I39" s="35"/>
      <c r="J39" s="35"/>
      <c r="K39" s="35"/>
      <c r="L39" s="35"/>
      <c r="M39" s="35"/>
      <c r="N39" s="35"/>
      <c r="O39" s="35"/>
      <c r="P39" s="35"/>
      <c r="Q39" s="35"/>
      <c r="R39" s="35"/>
      <c r="S39" s="35"/>
      <c r="T39" s="35"/>
      <c r="U39" s="35"/>
      <c r="V39" s="35"/>
      <c r="W39" s="35"/>
      <c r="X39" s="35"/>
      <c r="Y39" s="35"/>
      <c r="Z39" s="35"/>
      <c r="AA39" s="35"/>
      <c r="AB39" s="35"/>
      <c r="AC39" s="35"/>
      <c r="AD39" s="35"/>
      <c r="AE39" s="54" t="s">
        <v>101</v>
      </c>
      <c r="AF39" s="57">
        <f>SUM(AG39:AI39)</f>
        <v>0</v>
      </c>
      <c r="AG39" s="55">
        <f>COUNTIFS($O$19:$O$25,"＊リレーのみ",$H$19:$H$25,"高1")</f>
        <v>0</v>
      </c>
      <c r="AH39" s="55">
        <f>COUNTIFS($O$19:$O$25,"＊リレーのみ",$H$19:$H$25,"高2")</f>
        <v>0</v>
      </c>
      <c r="AI39" s="55">
        <f>COUNTIFS($O$19:$O$25,"＊リレーのみ",$H$19:$H$25,"高3")</f>
        <v>0</v>
      </c>
      <c r="AJ39" s="35"/>
      <c r="AK39" s="35"/>
      <c r="AL39" s="35"/>
      <c r="AM39" s="35"/>
      <c r="AN39" s="35"/>
      <c r="AO39" s="35"/>
      <c r="AP39" s="35"/>
      <c r="AQ39" s="35"/>
      <c r="AR39" s="35"/>
      <c r="AS39" s="35"/>
      <c r="AT39" s="35"/>
      <c r="AU39" s="35"/>
    </row>
    <row r="40" spans="1:47">
      <c r="A40" s="144" t="s">
        <v>48</v>
      </c>
      <c r="B40" s="144"/>
      <c r="C40" s="147"/>
      <c r="D40" s="145"/>
      <c r="E40" s="145"/>
      <c r="F40" s="44"/>
      <c r="G40" s="35"/>
      <c r="H40" s="35"/>
      <c r="I40" s="35"/>
      <c r="J40" s="35"/>
      <c r="K40" s="35"/>
      <c r="L40" s="35"/>
      <c r="M40" s="35"/>
      <c r="N40" s="35"/>
      <c r="O40" s="35"/>
      <c r="P40" s="35"/>
      <c r="Q40" s="35"/>
      <c r="R40" s="35"/>
      <c r="S40" s="35"/>
      <c r="T40" s="35"/>
      <c r="U40" s="35"/>
      <c r="V40" s="35"/>
      <c r="W40" s="35"/>
      <c r="X40" s="35"/>
      <c r="Y40" s="35"/>
      <c r="Z40" s="35"/>
      <c r="AA40" s="35"/>
      <c r="AB40" s="35"/>
      <c r="AC40" s="35"/>
      <c r="AD40" s="35"/>
      <c r="AE40" s="54" t="s">
        <v>102</v>
      </c>
      <c r="AF40" s="57">
        <f>SUM(AG40)</f>
        <v>0</v>
      </c>
      <c r="AG40" s="55">
        <f>COUNTIFS($O$19:$O$25,"＊リレーのみ",$H$19:$H$25,"")</f>
        <v>0</v>
      </c>
      <c r="AH40" s="55"/>
      <c r="AI40" s="55"/>
      <c r="AJ40" s="35"/>
      <c r="AK40" s="35"/>
      <c r="AL40" s="35"/>
      <c r="AM40" s="35"/>
      <c r="AN40" s="35"/>
      <c r="AO40" s="35"/>
      <c r="AP40" s="35"/>
      <c r="AQ40" s="35"/>
      <c r="AR40" s="35"/>
      <c r="AS40" s="35"/>
      <c r="AT40" s="35"/>
      <c r="AU40" s="35"/>
    </row>
    <row r="41" spans="1:47">
      <c r="A41" s="151" t="s">
        <v>53</v>
      </c>
      <c r="B41" s="152"/>
      <c r="C41" s="60">
        <v>3</v>
      </c>
      <c r="D41" s="153">
        <v>2700</v>
      </c>
      <c r="E41" s="154"/>
      <c r="F41" s="44" t="s">
        <v>97</v>
      </c>
      <c r="G41" s="35"/>
      <c r="H41" s="35"/>
      <c r="I41" s="35"/>
      <c r="J41" s="35"/>
      <c r="K41" s="35"/>
      <c r="L41" s="35"/>
      <c r="M41" s="35"/>
      <c r="N41" s="35"/>
      <c r="O41" s="35"/>
      <c r="P41" s="35"/>
      <c r="Q41" s="35"/>
      <c r="R41" s="35"/>
      <c r="S41" s="35"/>
      <c r="T41" s="35"/>
      <c r="U41" s="35"/>
      <c r="V41" s="35"/>
      <c r="W41" s="35"/>
      <c r="X41" s="35"/>
      <c r="Y41" s="35"/>
      <c r="Z41" s="35"/>
      <c r="AA41" s="35"/>
      <c r="AB41" s="35"/>
      <c r="AC41" s="35"/>
      <c r="AE41" s="54" t="s">
        <v>103</v>
      </c>
      <c r="AF41" s="35"/>
      <c r="AG41" s="35"/>
      <c r="AH41" s="35"/>
      <c r="AI41" s="35"/>
      <c r="AJ41" s="35"/>
      <c r="AK41" s="35"/>
      <c r="AL41" s="35"/>
      <c r="AM41" s="35"/>
      <c r="AN41" s="35"/>
      <c r="AO41" s="35"/>
      <c r="AP41" s="35"/>
      <c r="AQ41" s="35"/>
      <c r="AR41" s="35"/>
      <c r="AS41" s="35"/>
      <c r="AT41" s="35"/>
      <c r="AU41" s="35"/>
    </row>
    <row r="42" spans="1:47">
      <c r="A42" s="151" t="s">
        <v>54</v>
      </c>
      <c r="B42" s="152"/>
      <c r="C42" s="23" t="s">
        <v>96</v>
      </c>
      <c r="D42" s="24">
        <v>1</v>
      </c>
      <c r="E42" s="63">
        <f>D42*2000</f>
        <v>2000</v>
      </c>
      <c r="F42" s="44" t="s">
        <v>70</v>
      </c>
      <c r="G42" s="35"/>
      <c r="H42" s="35"/>
      <c r="I42" s="35"/>
      <c r="J42" s="35"/>
      <c r="K42" s="35"/>
      <c r="L42" s="35"/>
      <c r="M42" s="35"/>
      <c r="N42" s="35"/>
      <c r="O42" s="35"/>
      <c r="P42" s="35"/>
      <c r="Q42" s="35"/>
      <c r="R42" s="35"/>
      <c r="S42" s="35"/>
      <c r="T42" s="35"/>
      <c r="U42" s="35"/>
      <c r="V42" s="35"/>
      <c r="W42" s="35"/>
      <c r="X42" s="35"/>
      <c r="Y42" s="35"/>
      <c r="Z42" s="35"/>
      <c r="AA42" s="35"/>
      <c r="AB42" s="35"/>
      <c r="AC42" s="35"/>
      <c r="AJ42" s="35"/>
      <c r="AK42" s="35"/>
      <c r="AL42" s="35"/>
      <c r="AM42" s="35"/>
      <c r="AN42" s="35"/>
      <c r="AO42" s="35"/>
      <c r="AP42" s="35"/>
      <c r="AQ42" s="35"/>
      <c r="AR42" s="35"/>
      <c r="AS42" s="35"/>
      <c r="AT42" s="35"/>
      <c r="AU42" s="35"/>
    </row>
    <row r="43" spans="1:47">
      <c r="A43" s="151" t="s">
        <v>94</v>
      </c>
      <c r="B43" s="152"/>
      <c r="C43" s="23" t="s">
        <v>95</v>
      </c>
      <c r="D43" s="24">
        <v>1</v>
      </c>
      <c r="E43" s="63">
        <f>D43*600</f>
        <v>600</v>
      </c>
      <c r="F43" s="44" t="s">
        <v>99</v>
      </c>
      <c r="G43" s="35"/>
      <c r="H43" s="35"/>
      <c r="I43" s="35"/>
      <c r="J43" s="35"/>
      <c r="K43" s="35"/>
      <c r="L43" s="35"/>
      <c r="M43" s="35"/>
      <c r="N43" s="35"/>
      <c r="O43" s="35"/>
      <c r="P43" s="35"/>
      <c r="Q43" s="35"/>
      <c r="R43" s="35"/>
      <c r="S43" s="35"/>
      <c r="T43" s="35"/>
      <c r="U43" s="35"/>
      <c r="V43" s="35"/>
      <c r="W43" s="35"/>
      <c r="X43" s="35"/>
      <c r="Y43" s="35"/>
      <c r="Z43" s="35"/>
      <c r="AA43" s="35"/>
      <c r="AB43" s="35"/>
      <c r="AC43" s="35"/>
      <c r="AJ43" s="35"/>
      <c r="AK43" s="35"/>
      <c r="AL43" s="35"/>
      <c r="AM43" s="35"/>
      <c r="AN43" s="35"/>
      <c r="AO43" s="35"/>
      <c r="AP43" s="35"/>
      <c r="AQ43" s="35"/>
      <c r="AR43" s="35"/>
      <c r="AS43" s="35"/>
      <c r="AT43" s="35"/>
      <c r="AU43" s="35"/>
    </row>
    <row r="44" spans="1:47">
      <c r="A44" s="148" t="s">
        <v>49</v>
      </c>
      <c r="B44" s="149"/>
      <c r="C44" s="155">
        <f>SUM(D41,E42,E43)</f>
        <v>5300</v>
      </c>
      <c r="D44" s="156"/>
      <c r="E44" s="157"/>
      <c r="F44" s="44"/>
      <c r="G44" s="35"/>
      <c r="H44" s="35"/>
      <c r="I44" s="35"/>
      <c r="J44" s="35"/>
      <c r="K44" s="35"/>
      <c r="L44" s="35"/>
      <c r="M44" s="35"/>
      <c r="N44" s="35"/>
      <c r="O44" s="35"/>
      <c r="P44" s="35"/>
      <c r="Q44" s="35"/>
      <c r="R44" s="35"/>
      <c r="S44" s="35"/>
      <c r="T44" s="35"/>
      <c r="U44" s="35"/>
      <c r="V44" s="35"/>
      <c r="W44" s="35"/>
      <c r="X44" s="35"/>
      <c r="Y44" s="35"/>
      <c r="Z44" s="35"/>
      <c r="AA44" s="35"/>
      <c r="AB44" s="35"/>
      <c r="AC44" s="35"/>
      <c r="AJ44" s="35"/>
      <c r="AK44" s="35"/>
      <c r="AL44" s="35"/>
      <c r="AM44" s="35"/>
      <c r="AN44" s="35"/>
      <c r="AO44" s="35"/>
      <c r="AP44" s="35"/>
      <c r="AQ44" s="35"/>
      <c r="AR44" s="35"/>
      <c r="AS44" s="35"/>
      <c r="AT44" s="35"/>
      <c r="AU44" s="35"/>
    </row>
    <row r="45" spans="1:47">
      <c r="A45" s="148" t="s">
        <v>50</v>
      </c>
      <c r="B45" s="149"/>
      <c r="C45" s="150"/>
      <c r="D45" s="150"/>
      <c r="E45" s="150"/>
      <c r="F45" s="44" t="s">
        <v>71</v>
      </c>
      <c r="G45" s="42"/>
      <c r="H45" s="35"/>
      <c r="I45" s="35"/>
      <c r="J45" s="35"/>
      <c r="K45" s="35"/>
      <c r="L45" s="35"/>
      <c r="M45" s="35"/>
      <c r="N45" s="35"/>
      <c r="O45" s="35"/>
      <c r="P45" s="35"/>
      <c r="Q45" s="35"/>
      <c r="R45" s="35"/>
      <c r="S45" s="35"/>
      <c r="T45" s="35"/>
      <c r="U45" s="35"/>
      <c r="V45" s="35"/>
      <c r="W45" s="35"/>
      <c r="X45" s="35"/>
      <c r="Y45" s="35"/>
      <c r="Z45" s="35"/>
      <c r="AA45" s="35"/>
      <c r="AB45" s="35"/>
      <c r="AC45" s="35"/>
      <c r="AJ45" s="35"/>
      <c r="AK45" s="35"/>
      <c r="AL45" s="35"/>
      <c r="AM45" s="35"/>
      <c r="AN45" s="35"/>
      <c r="AO45" s="35"/>
      <c r="AP45" s="35"/>
      <c r="AQ45" s="35"/>
      <c r="AR45" s="35"/>
      <c r="AS45" s="35"/>
      <c r="AT45" s="35"/>
      <c r="AU45" s="35"/>
    </row>
    <row r="46" spans="1:47">
      <c r="A46" s="35"/>
      <c r="B46" s="35"/>
      <c r="C46" s="35"/>
      <c r="D46" s="35"/>
      <c r="E46" s="35"/>
      <c r="F46" s="42"/>
      <c r="G46" s="42"/>
      <c r="H46" s="35"/>
      <c r="I46" s="35"/>
      <c r="J46" s="35"/>
      <c r="K46" s="35"/>
      <c r="L46" s="35"/>
      <c r="M46" s="35"/>
      <c r="N46" s="35"/>
      <c r="O46" s="35"/>
      <c r="P46" s="35"/>
      <c r="Q46" s="35"/>
      <c r="R46" s="35"/>
      <c r="S46" s="35"/>
      <c r="T46" s="35"/>
      <c r="U46" s="35"/>
      <c r="V46" s="35"/>
      <c r="W46" s="35"/>
      <c r="X46" s="35"/>
      <c r="Y46" s="35"/>
      <c r="Z46" s="35"/>
      <c r="AA46" s="35"/>
      <c r="AB46" s="35"/>
      <c r="AC46" s="35"/>
      <c r="AJ46" s="35"/>
      <c r="AK46" s="35"/>
      <c r="AL46" s="35"/>
      <c r="AM46" s="35"/>
      <c r="AN46" s="35"/>
      <c r="AO46" s="35"/>
      <c r="AP46" s="35"/>
      <c r="AQ46" s="35"/>
      <c r="AR46" s="35"/>
      <c r="AS46" s="35"/>
      <c r="AT46" s="35"/>
      <c r="AU46" s="35"/>
    </row>
    <row r="47" spans="1:47" ht="6" customHeight="1">
      <c r="A47" s="35"/>
      <c r="B47" s="35"/>
      <c r="C47" s="35"/>
      <c r="D47" s="35"/>
      <c r="E47" s="35"/>
      <c r="F47" s="42"/>
      <c r="G47" s="35"/>
      <c r="H47" s="35"/>
      <c r="I47" s="35"/>
      <c r="J47" s="35"/>
      <c r="K47" s="35"/>
      <c r="L47" s="35"/>
      <c r="M47" s="35"/>
      <c r="N47" s="35"/>
      <c r="O47" s="35"/>
      <c r="P47" s="35"/>
      <c r="Q47" s="35"/>
      <c r="R47" s="35"/>
      <c r="S47" s="35"/>
      <c r="T47" s="35"/>
      <c r="U47" s="35"/>
      <c r="V47" s="35"/>
      <c r="W47" s="35"/>
      <c r="X47" s="35"/>
      <c r="Y47" s="35"/>
      <c r="Z47" s="35"/>
      <c r="AA47" s="35"/>
      <c r="AB47" s="35"/>
      <c r="AC47" s="35"/>
      <c r="AD47" s="35"/>
      <c r="AE47" s="35"/>
      <c r="AJ47" s="35"/>
      <c r="AK47" s="35"/>
      <c r="AL47" s="35"/>
      <c r="AM47" s="35"/>
      <c r="AN47" s="35"/>
      <c r="AO47" s="35"/>
      <c r="AP47" s="35"/>
      <c r="AQ47" s="35"/>
      <c r="AR47" s="35"/>
      <c r="AS47" s="35"/>
      <c r="AT47" s="35"/>
      <c r="AU47" s="35"/>
    </row>
    <row r="48" spans="1:47" ht="6" customHeight="1">
      <c r="A48" s="35"/>
      <c r="B48" s="35"/>
      <c r="C48" s="35"/>
      <c r="D48" s="35"/>
      <c r="E48" s="35"/>
      <c r="F48" s="42"/>
      <c r="G48" s="35"/>
      <c r="H48" s="35"/>
      <c r="I48" s="35"/>
      <c r="J48" s="35"/>
      <c r="K48" s="35"/>
      <c r="L48" s="35"/>
      <c r="M48" s="35"/>
      <c r="N48" s="35"/>
      <c r="O48" s="35"/>
      <c r="P48" s="35"/>
      <c r="Q48" s="35"/>
      <c r="R48" s="35"/>
      <c r="S48" s="35"/>
      <c r="T48" s="35"/>
      <c r="U48" s="35"/>
      <c r="V48" s="35"/>
      <c r="W48" s="35"/>
      <c r="X48" s="35"/>
      <c r="Y48" s="35"/>
      <c r="Z48" s="35"/>
      <c r="AA48" s="35"/>
      <c r="AB48" s="35"/>
      <c r="AC48" s="35"/>
      <c r="AD48" s="35"/>
      <c r="AE48" s="35"/>
      <c r="AJ48" s="35"/>
      <c r="AK48" s="35"/>
      <c r="AL48" s="35"/>
      <c r="AM48" s="35"/>
      <c r="AN48" s="35"/>
      <c r="AO48" s="35"/>
      <c r="AP48" s="35"/>
      <c r="AQ48" s="35"/>
      <c r="AR48" s="35"/>
      <c r="AS48" s="35"/>
      <c r="AT48" s="35"/>
      <c r="AU48" s="35"/>
    </row>
    <row r="49" spans="1:47">
      <c r="A49" s="35"/>
      <c r="B49" s="35"/>
      <c r="C49" s="35"/>
      <c r="D49" s="35"/>
      <c r="E49" s="35"/>
      <c r="F49" s="35"/>
      <c r="G49" s="35"/>
      <c r="H49" s="35"/>
      <c r="I49" s="35"/>
      <c r="J49" s="35"/>
      <c r="K49" s="35"/>
      <c r="L49" s="35"/>
      <c r="M49" s="35"/>
      <c r="N49" s="35"/>
      <c r="O49" s="35"/>
      <c r="P49" s="35"/>
      <c r="Q49" s="35"/>
      <c r="R49" s="35"/>
      <c r="S49" s="35"/>
      <c r="T49" s="35"/>
      <c r="U49" s="35"/>
      <c r="V49" s="35"/>
      <c r="W49" s="35"/>
      <c r="X49" s="35"/>
      <c r="Y49" s="35"/>
      <c r="Z49" s="35"/>
      <c r="AA49" s="35"/>
      <c r="AB49" s="35"/>
      <c r="AJ49" s="35"/>
      <c r="AK49" s="35"/>
      <c r="AL49" s="35"/>
      <c r="AM49" s="35"/>
      <c r="AN49" s="35"/>
      <c r="AO49" s="35"/>
      <c r="AP49" s="35"/>
      <c r="AQ49" s="35"/>
      <c r="AR49" s="35"/>
      <c r="AS49" s="35"/>
      <c r="AT49" s="35"/>
      <c r="AU49" s="35"/>
    </row>
    <row r="50" spans="1:47">
      <c r="A50" s="35"/>
      <c r="B50" s="35"/>
      <c r="C50" s="35"/>
      <c r="D50" s="35"/>
      <c r="E50" s="35"/>
      <c r="F50" s="35"/>
      <c r="G50" s="35"/>
      <c r="H50" s="35"/>
      <c r="I50" s="35"/>
      <c r="J50" s="35"/>
      <c r="K50" s="35"/>
      <c r="L50" s="35"/>
      <c r="M50" s="35"/>
      <c r="N50" s="35"/>
      <c r="O50" s="35"/>
      <c r="P50" s="35"/>
      <c r="Q50" s="35"/>
      <c r="R50" s="35"/>
      <c r="S50" s="35"/>
      <c r="T50" s="35"/>
      <c r="U50" s="35"/>
      <c r="V50" s="35"/>
      <c r="W50" s="35"/>
      <c r="X50" s="35"/>
      <c r="Y50" s="35"/>
      <c r="Z50" s="35"/>
      <c r="AA50" s="35"/>
      <c r="AB50" s="35"/>
      <c r="AJ50" s="35"/>
      <c r="AK50" s="35"/>
      <c r="AL50" s="35"/>
      <c r="AM50" s="35"/>
      <c r="AN50" s="35"/>
      <c r="AO50" s="35"/>
      <c r="AP50" s="35"/>
      <c r="AQ50" s="35"/>
      <c r="AR50" s="35"/>
      <c r="AS50" s="35"/>
      <c r="AT50" s="35"/>
      <c r="AU50" s="35"/>
    </row>
    <row r="51" spans="1:47">
      <c r="A51" s="35"/>
      <c r="B51" s="35"/>
      <c r="C51" s="35"/>
      <c r="D51" s="35"/>
      <c r="E51" s="35"/>
      <c r="F51" s="35"/>
      <c r="G51" s="35"/>
      <c r="H51" s="35"/>
      <c r="I51" s="35"/>
      <c r="J51" s="35"/>
      <c r="K51" s="35"/>
      <c r="L51" s="35"/>
      <c r="M51" s="35"/>
      <c r="N51" s="35"/>
      <c r="O51" s="35"/>
      <c r="P51" s="35"/>
      <c r="Q51" s="35"/>
      <c r="R51" s="35"/>
      <c r="S51" s="35"/>
      <c r="T51" s="35"/>
      <c r="U51" s="35"/>
      <c r="V51" s="35"/>
      <c r="W51" s="35"/>
      <c r="X51" s="35"/>
      <c r="Y51" s="35"/>
      <c r="Z51" s="35"/>
      <c r="AA51" s="35"/>
      <c r="AB51" s="35"/>
      <c r="AJ51" s="35"/>
      <c r="AK51" s="35"/>
      <c r="AL51" s="35"/>
      <c r="AM51" s="35"/>
      <c r="AN51" s="35"/>
      <c r="AO51" s="35"/>
      <c r="AP51" s="35"/>
      <c r="AQ51" s="35"/>
      <c r="AR51" s="35"/>
      <c r="AS51" s="35"/>
      <c r="AT51" s="35"/>
      <c r="AU51" s="35"/>
    </row>
    <row r="52" spans="1:47">
      <c r="A52" s="35"/>
      <c r="B52" s="35"/>
      <c r="C52" s="35"/>
      <c r="D52" s="35"/>
      <c r="E52" s="35"/>
      <c r="F52" s="35"/>
      <c r="G52" s="35"/>
      <c r="H52" s="35"/>
      <c r="I52" s="35"/>
      <c r="J52" s="35"/>
      <c r="K52" s="35"/>
      <c r="L52" s="35"/>
      <c r="M52" s="35"/>
      <c r="N52" s="35"/>
      <c r="O52" s="35"/>
      <c r="P52" s="35"/>
      <c r="Q52" s="35"/>
      <c r="R52" s="35"/>
      <c r="S52" s="35"/>
      <c r="T52" s="35"/>
      <c r="U52" s="35"/>
      <c r="V52" s="35"/>
      <c r="W52" s="35"/>
      <c r="X52" s="35"/>
      <c r="Y52" s="35"/>
      <c r="Z52" s="35"/>
      <c r="AA52" s="35"/>
      <c r="AB52" s="35"/>
      <c r="AJ52" s="35"/>
      <c r="AK52" s="35"/>
      <c r="AL52" s="35"/>
      <c r="AM52" s="35"/>
      <c r="AN52" s="35"/>
      <c r="AO52" s="35"/>
      <c r="AP52" s="35"/>
      <c r="AQ52" s="35"/>
      <c r="AR52" s="35"/>
      <c r="AS52" s="35"/>
      <c r="AT52" s="35"/>
      <c r="AU52" s="35"/>
    </row>
    <row r="53" spans="1:47">
      <c r="A53" s="35"/>
      <c r="B53" s="35"/>
      <c r="C53" s="35"/>
      <c r="D53" s="35"/>
      <c r="E53" s="35"/>
      <c r="F53" s="35"/>
      <c r="G53" s="35"/>
      <c r="H53" s="35"/>
      <c r="I53" s="35"/>
      <c r="J53" s="35"/>
      <c r="K53" s="35"/>
      <c r="L53" s="35"/>
      <c r="M53" s="35"/>
      <c r="N53" s="35"/>
      <c r="O53" s="35"/>
      <c r="P53" s="35"/>
      <c r="Q53" s="35"/>
      <c r="R53" s="35"/>
      <c r="S53" s="35"/>
      <c r="T53" s="35"/>
      <c r="U53" s="35"/>
      <c r="V53" s="35"/>
      <c r="W53" s="35"/>
      <c r="X53" s="35"/>
      <c r="Y53" s="35"/>
      <c r="Z53" s="35"/>
      <c r="AA53" s="35"/>
      <c r="AB53" s="35"/>
      <c r="AJ53" s="35"/>
      <c r="AK53" s="35"/>
      <c r="AL53" s="35"/>
      <c r="AM53" s="35"/>
      <c r="AN53" s="35"/>
      <c r="AO53" s="35"/>
      <c r="AP53" s="35"/>
      <c r="AQ53" s="35"/>
      <c r="AR53" s="35"/>
      <c r="AS53" s="35"/>
      <c r="AT53" s="35"/>
      <c r="AU53" s="35"/>
    </row>
    <row r="54" spans="1:47">
      <c r="A54" s="35"/>
      <c r="B54" s="35"/>
      <c r="C54" s="35"/>
      <c r="D54" s="35"/>
      <c r="E54" s="35"/>
      <c r="F54" s="35"/>
      <c r="G54" s="35"/>
      <c r="H54" s="35"/>
      <c r="I54" s="35"/>
      <c r="J54" s="35"/>
      <c r="K54" s="35"/>
      <c r="L54" s="35"/>
      <c r="M54" s="35"/>
      <c r="N54" s="35"/>
      <c r="O54" s="35"/>
      <c r="P54" s="35"/>
      <c r="Q54" s="35"/>
      <c r="R54" s="35"/>
      <c r="S54" s="35"/>
      <c r="T54" s="35"/>
      <c r="U54" s="35"/>
      <c r="V54" s="35"/>
      <c r="W54" s="35"/>
      <c r="X54" s="35"/>
      <c r="Y54" s="35"/>
      <c r="Z54" s="35"/>
      <c r="AA54" s="35"/>
      <c r="AB54" s="35"/>
      <c r="AJ54" s="35"/>
      <c r="AK54" s="35"/>
      <c r="AL54" s="35"/>
      <c r="AM54" s="35"/>
      <c r="AN54" s="35"/>
      <c r="AO54" s="35"/>
      <c r="AP54" s="35"/>
      <c r="AQ54" s="35"/>
      <c r="AR54" s="35"/>
      <c r="AS54" s="35"/>
      <c r="AT54" s="35"/>
      <c r="AU54" s="35"/>
    </row>
    <row r="55" spans="1:47">
      <c r="A55" s="35"/>
      <c r="B55" s="35"/>
      <c r="C55" s="35"/>
      <c r="D55" s="35"/>
      <c r="E55" s="35"/>
      <c r="F55" s="35"/>
      <c r="G55" s="35"/>
      <c r="H55" s="35"/>
      <c r="I55" s="35"/>
      <c r="J55" s="35"/>
      <c r="K55" s="35"/>
      <c r="L55" s="35"/>
      <c r="M55" s="35"/>
      <c r="N55" s="35"/>
      <c r="O55" s="35"/>
      <c r="P55" s="35"/>
      <c r="Q55" s="35"/>
      <c r="R55" s="35"/>
      <c r="S55" s="35"/>
      <c r="T55" s="35"/>
      <c r="U55" s="35"/>
      <c r="V55" s="35"/>
      <c r="W55" s="35"/>
      <c r="X55" s="35"/>
      <c r="Y55" s="35"/>
      <c r="Z55" s="35"/>
      <c r="AA55" s="35"/>
      <c r="AB55" s="35"/>
      <c r="AC55" s="35"/>
      <c r="AD55" s="35"/>
      <c r="AE55" s="35"/>
      <c r="AF55" s="35"/>
      <c r="AG55" s="35"/>
      <c r="AH55" s="35"/>
      <c r="AI55" s="35"/>
      <c r="AJ55" s="35"/>
      <c r="AK55" s="35"/>
      <c r="AL55" s="35"/>
      <c r="AM55" s="35"/>
      <c r="AN55" s="35"/>
      <c r="AO55" s="35"/>
      <c r="AP55" s="35"/>
      <c r="AQ55" s="35"/>
      <c r="AR55" s="35"/>
      <c r="AS55" s="35"/>
      <c r="AT55" s="35"/>
      <c r="AU55" s="35"/>
    </row>
    <row r="56" spans="1:47">
      <c r="A56" s="35"/>
      <c r="B56" s="35"/>
      <c r="C56" s="35"/>
      <c r="D56" s="35"/>
      <c r="E56" s="35"/>
      <c r="F56" s="35"/>
      <c r="G56" s="35"/>
      <c r="H56" s="35"/>
      <c r="I56" s="35"/>
      <c r="J56" s="35"/>
      <c r="K56" s="35"/>
      <c r="L56" s="35"/>
      <c r="M56" s="35"/>
      <c r="N56" s="35"/>
      <c r="O56" s="35"/>
      <c r="P56" s="35"/>
      <c r="Q56" s="35"/>
      <c r="R56" s="35"/>
      <c r="S56" s="35"/>
      <c r="T56" s="35"/>
      <c r="U56" s="35"/>
      <c r="V56" s="35"/>
      <c r="W56" s="35"/>
      <c r="X56" s="35"/>
      <c r="Y56" s="35"/>
      <c r="Z56" s="35"/>
      <c r="AA56" s="35"/>
      <c r="AB56" s="35"/>
      <c r="AC56" s="35"/>
      <c r="AD56" s="35"/>
      <c r="AE56" s="35"/>
      <c r="AF56" s="35"/>
      <c r="AG56" s="35"/>
      <c r="AH56" s="35"/>
      <c r="AI56" s="35"/>
      <c r="AJ56" s="35"/>
      <c r="AK56" s="35"/>
      <c r="AL56" s="35"/>
      <c r="AM56" s="35"/>
      <c r="AN56" s="35"/>
      <c r="AO56" s="35"/>
      <c r="AP56" s="35"/>
      <c r="AQ56" s="35"/>
      <c r="AR56" s="35"/>
      <c r="AS56" s="35"/>
      <c r="AT56" s="35"/>
      <c r="AU56" s="35"/>
    </row>
    <row r="57" spans="1:47">
      <c r="A57" s="35"/>
      <c r="B57" s="35"/>
      <c r="C57" s="35"/>
      <c r="D57" s="35"/>
      <c r="E57" s="35"/>
      <c r="F57" s="35"/>
      <c r="G57" s="35"/>
      <c r="H57" s="35"/>
      <c r="I57" s="35"/>
      <c r="J57" s="35"/>
      <c r="K57" s="35"/>
      <c r="L57" s="35"/>
      <c r="M57" s="35"/>
      <c r="N57" s="35"/>
      <c r="O57" s="35"/>
      <c r="P57" s="35"/>
      <c r="Q57" s="35"/>
      <c r="R57" s="35"/>
      <c r="S57" s="35"/>
      <c r="T57" s="35"/>
      <c r="U57" s="35"/>
      <c r="V57" s="35"/>
      <c r="W57" s="35"/>
      <c r="X57" s="35"/>
      <c r="Y57" s="35"/>
      <c r="Z57" s="35"/>
      <c r="AA57" s="35"/>
      <c r="AB57" s="35"/>
      <c r="AC57" s="35"/>
      <c r="AD57" s="35"/>
      <c r="AE57" s="35"/>
      <c r="AF57" s="35"/>
      <c r="AG57" s="35"/>
      <c r="AH57" s="35"/>
      <c r="AI57" s="35"/>
      <c r="AJ57" s="35"/>
      <c r="AK57" s="35"/>
      <c r="AL57" s="35"/>
      <c r="AM57" s="35"/>
      <c r="AN57" s="35"/>
      <c r="AO57" s="35"/>
      <c r="AP57" s="35"/>
      <c r="AQ57" s="35"/>
      <c r="AR57" s="35"/>
      <c r="AS57" s="35"/>
      <c r="AT57" s="35"/>
      <c r="AU57" s="35"/>
    </row>
    <row r="58" spans="1:47">
      <c r="A58" s="35"/>
      <c r="B58" s="35"/>
      <c r="C58" s="35"/>
      <c r="D58" s="35"/>
      <c r="E58" s="35"/>
      <c r="F58" s="35"/>
      <c r="G58" s="35"/>
      <c r="H58" s="35"/>
      <c r="I58" s="35"/>
      <c r="J58" s="35"/>
      <c r="K58" s="35"/>
      <c r="L58" s="35"/>
      <c r="M58" s="35"/>
      <c r="N58" s="35"/>
      <c r="O58" s="35"/>
      <c r="P58" s="35"/>
      <c r="Q58" s="35"/>
      <c r="R58" s="35"/>
      <c r="S58" s="35"/>
      <c r="T58" s="35"/>
      <c r="U58" s="35"/>
      <c r="V58" s="35"/>
      <c r="W58" s="35"/>
      <c r="X58" s="35"/>
      <c r="Y58" s="35"/>
      <c r="Z58" s="35"/>
      <c r="AA58" s="35"/>
      <c r="AB58" s="35"/>
      <c r="AC58" s="35"/>
      <c r="AD58" s="35"/>
      <c r="AE58" s="35"/>
      <c r="AF58" s="35"/>
      <c r="AG58" s="35"/>
      <c r="AH58" s="35"/>
      <c r="AI58" s="35"/>
      <c r="AJ58" s="35"/>
      <c r="AK58" s="35"/>
      <c r="AL58" s="35"/>
      <c r="AM58" s="35"/>
      <c r="AN58" s="35"/>
      <c r="AO58" s="35"/>
      <c r="AP58" s="35"/>
      <c r="AQ58" s="35"/>
      <c r="AR58" s="35"/>
      <c r="AS58" s="35"/>
      <c r="AT58" s="35"/>
      <c r="AU58" s="35"/>
    </row>
    <row r="59" spans="1:47">
      <c r="A59" s="35"/>
      <c r="B59" s="35"/>
      <c r="C59" s="35"/>
      <c r="D59" s="35"/>
      <c r="E59" s="35"/>
      <c r="F59" s="35"/>
      <c r="G59" s="35"/>
      <c r="H59" s="35"/>
      <c r="I59" s="35"/>
      <c r="J59" s="35"/>
      <c r="K59" s="35"/>
      <c r="L59" s="35"/>
      <c r="M59" s="35"/>
      <c r="N59" s="35"/>
      <c r="O59" s="35"/>
      <c r="P59" s="35"/>
      <c r="Q59" s="35"/>
      <c r="R59" s="35"/>
      <c r="S59" s="35"/>
      <c r="T59" s="35"/>
      <c r="U59" s="35"/>
      <c r="V59" s="35"/>
      <c r="W59" s="35"/>
      <c r="X59" s="35"/>
      <c r="Y59" s="35"/>
      <c r="Z59" s="35"/>
      <c r="AA59" s="35"/>
      <c r="AB59" s="35"/>
      <c r="AC59" s="35"/>
      <c r="AD59" s="35"/>
      <c r="AE59" s="35"/>
      <c r="AF59" s="35"/>
      <c r="AG59" s="35"/>
      <c r="AH59" s="35"/>
      <c r="AI59" s="35"/>
      <c r="AJ59" s="35"/>
      <c r="AK59" s="35"/>
      <c r="AL59" s="35"/>
      <c r="AM59" s="35"/>
      <c r="AN59" s="35"/>
      <c r="AO59" s="35"/>
      <c r="AP59" s="35"/>
      <c r="AQ59" s="35"/>
      <c r="AR59" s="35"/>
      <c r="AS59" s="35"/>
      <c r="AT59" s="35"/>
      <c r="AU59" s="35"/>
    </row>
    <row r="60" spans="1:47">
      <c r="A60" s="35"/>
      <c r="B60" s="35"/>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row>
    <row r="61" spans="1:47">
      <c r="A61" s="35"/>
      <c r="B61" s="35"/>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row>
    <row r="62" spans="1:47">
      <c r="A62" s="35"/>
      <c r="B62" s="35"/>
      <c r="C62" s="35"/>
      <c r="D62" s="35"/>
      <c r="E62" s="35"/>
      <c r="F62" s="35"/>
      <c r="G62" s="35"/>
      <c r="H62" s="35"/>
      <c r="I62" s="35"/>
      <c r="J62" s="35"/>
      <c r="K62" s="35"/>
      <c r="L62" s="35"/>
      <c r="M62" s="35"/>
      <c r="N62" s="35"/>
      <c r="O62" s="35"/>
      <c r="P62" s="35"/>
      <c r="Q62" s="35"/>
      <c r="R62" s="35"/>
      <c r="S62" s="35"/>
      <c r="T62" s="35"/>
      <c r="U62" s="35"/>
      <c r="V62" s="35"/>
      <c r="W62" s="35"/>
      <c r="X62" s="35"/>
      <c r="Y62" s="35"/>
      <c r="Z62" s="35"/>
      <c r="AA62" s="35"/>
      <c r="AB62" s="35"/>
      <c r="AC62" s="35"/>
      <c r="AD62" s="35"/>
      <c r="AE62" s="35"/>
      <c r="AF62" s="35"/>
      <c r="AG62" s="35"/>
      <c r="AH62" s="35"/>
      <c r="AI62" s="35"/>
      <c r="AJ62" s="35"/>
      <c r="AK62" s="35"/>
      <c r="AL62" s="35"/>
      <c r="AM62" s="35"/>
      <c r="AN62" s="35"/>
      <c r="AO62" s="35"/>
      <c r="AP62" s="35"/>
      <c r="AQ62" s="35"/>
      <c r="AR62" s="35"/>
      <c r="AS62" s="35"/>
      <c r="AT62" s="35"/>
      <c r="AU62" s="35"/>
    </row>
    <row r="63" spans="1:47">
      <c r="A63" s="35"/>
      <c r="B63" s="35"/>
      <c r="C63" s="35"/>
      <c r="D63" s="35"/>
      <c r="E63" s="35"/>
      <c r="F63" s="35"/>
      <c r="G63" s="35"/>
      <c r="H63" s="35"/>
      <c r="I63" s="35"/>
      <c r="J63" s="35"/>
      <c r="K63" s="35"/>
      <c r="L63" s="35"/>
      <c r="M63" s="35"/>
      <c r="N63" s="35"/>
      <c r="O63" s="35"/>
      <c r="P63" s="35"/>
      <c r="Q63" s="35"/>
      <c r="R63" s="35"/>
      <c r="S63" s="35"/>
      <c r="T63" s="35"/>
      <c r="U63" s="35"/>
      <c r="V63" s="35"/>
      <c r="W63" s="35"/>
      <c r="X63" s="35"/>
      <c r="Y63" s="35"/>
      <c r="Z63" s="35"/>
      <c r="AA63" s="35"/>
      <c r="AB63" s="35"/>
      <c r="AC63" s="35"/>
      <c r="AD63" s="35"/>
      <c r="AE63" s="35"/>
      <c r="AF63" s="35"/>
      <c r="AG63" s="35"/>
      <c r="AH63" s="35"/>
      <c r="AI63" s="35"/>
      <c r="AJ63" s="35"/>
      <c r="AK63" s="35"/>
      <c r="AL63" s="35"/>
      <c r="AM63" s="35"/>
      <c r="AN63" s="35"/>
      <c r="AO63" s="35"/>
      <c r="AP63" s="35"/>
      <c r="AQ63" s="35"/>
      <c r="AR63" s="35"/>
      <c r="AS63" s="35"/>
      <c r="AT63" s="35"/>
      <c r="AU63" s="35"/>
    </row>
    <row r="64" spans="1:47">
      <c r="A64" s="35"/>
      <c r="B64" s="35"/>
      <c r="C64" s="35"/>
      <c r="D64" s="35"/>
      <c r="E64" s="35"/>
      <c r="F64" s="35"/>
      <c r="G64" s="35"/>
      <c r="H64" s="35"/>
      <c r="I64" s="35"/>
      <c r="J64" s="35"/>
      <c r="K64" s="35"/>
      <c r="L64" s="35"/>
      <c r="M64" s="35"/>
      <c r="N64" s="35"/>
      <c r="O64" s="35"/>
      <c r="P64" s="35"/>
      <c r="Q64" s="35"/>
      <c r="R64" s="35"/>
      <c r="S64" s="35"/>
      <c r="T64" s="35"/>
      <c r="U64" s="35"/>
      <c r="V64" s="35"/>
      <c r="W64" s="35"/>
      <c r="X64" s="35"/>
      <c r="Y64" s="35"/>
      <c r="Z64" s="35"/>
      <c r="AA64" s="35"/>
      <c r="AB64" s="35"/>
      <c r="AC64" s="35"/>
      <c r="AD64" s="35"/>
      <c r="AE64" s="35"/>
      <c r="AF64" s="35"/>
      <c r="AG64" s="35"/>
      <c r="AH64" s="35"/>
      <c r="AI64" s="35"/>
      <c r="AJ64" s="35"/>
      <c r="AK64" s="35"/>
      <c r="AL64" s="35"/>
      <c r="AM64" s="35"/>
      <c r="AN64" s="35"/>
      <c r="AO64" s="35"/>
      <c r="AP64" s="35"/>
      <c r="AQ64" s="35"/>
      <c r="AR64" s="35"/>
      <c r="AS64" s="35"/>
      <c r="AT64" s="35"/>
      <c r="AU64" s="35"/>
    </row>
    <row r="65" spans="1:47">
      <c r="A65" s="35"/>
      <c r="B65" s="35"/>
      <c r="C65" s="35"/>
      <c r="D65" s="35"/>
      <c r="E65" s="35"/>
      <c r="F65" s="35"/>
      <c r="G65" s="35"/>
      <c r="H65" s="35"/>
      <c r="I65" s="35"/>
      <c r="J65" s="35"/>
      <c r="K65" s="35"/>
      <c r="L65" s="35"/>
      <c r="M65" s="35"/>
      <c r="N65" s="35"/>
      <c r="O65" s="35"/>
      <c r="P65" s="35"/>
      <c r="Q65" s="35"/>
      <c r="R65" s="35"/>
      <c r="S65" s="35"/>
      <c r="T65" s="35"/>
      <c r="U65" s="35"/>
      <c r="V65" s="35"/>
      <c r="W65" s="35"/>
      <c r="X65" s="35"/>
      <c r="Y65" s="35"/>
      <c r="Z65" s="35"/>
      <c r="AA65" s="35"/>
      <c r="AB65" s="35"/>
      <c r="AC65" s="35"/>
      <c r="AD65" s="35"/>
      <c r="AE65" s="35"/>
      <c r="AF65" s="35"/>
      <c r="AG65" s="35"/>
      <c r="AH65" s="35"/>
      <c r="AI65" s="35"/>
      <c r="AJ65" s="35"/>
      <c r="AK65" s="35"/>
      <c r="AL65" s="35"/>
      <c r="AM65" s="35"/>
      <c r="AN65" s="35"/>
      <c r="AO65" s="35"/>
      <c r="AP65" s="35"/>
      <c r="AQ65" s="35"/>
      <c r="AR65" s="35"/>
      <c r="AS65" s="35"/>
      <c r="AT65" s="35"/>
      <c r="AU65" s="35"/>
    </row>
    <row r="66" spans="1:47">
      <c r="A66" s="35"/>
      <c r="B66" s="35"/>
      <c r="C66" s="35"/>
      <c r="D66" s="35"/>
      <c r="E66" s="35"/>
      <c r="F66" s="35"/>
      <c r="G66" s="35"/>
      <c r="H66" s="35"/>
      <c r="I66" s="35"/>
      <c r="J66" s="35"/>
      <c r="K66" s="35"/>
      <c r="L66" s="35"/>
      <c r="M66" s="35"/>
      <c r="N66" s="35"/>
      <c r="O66" s="35"/>
      <c r="P66" s="35"/>
      <c r="Q66" s="35"/>
      <c r="R66" s="35"/>
      <c r="S66" s="35"/>
      <c r="T66" s="35"/>
      <c r="U66" s="35"/>
      <c r="V66" s="35"/>
      <c r="W66" s="35"/>
      <c r="X66" s="35"/>
      <c r="Y66" s="35"/>
      <c r="Z66" s="35"/>
      <c r="AA66" s="35"/>
      <c r="AB66" s="35"/>
      <c r="AC66" s="35"/>
      <c r="AD66" s="35"/>
      <c r="AE66" s="35"/>
      <c r="AF66" s="35"/>
      <c r="AG66" s="35"/>
      <c r="AH66" s="35"/>
      <c r="AI66" s="35"/>
      <c r="AJ66" s="35"/>
      <c r="AK66" s="35"/>
      <c r="AL66" s="35"/>
      <c r="AM66" s="35"/>
      <c r="AN66" s="35"/>
      <c r="AO66" s="35"/>
      <c r="AP66" s="35"/>
      <c r="AQ66" s="35"/>
      <c r="AR66" s="35"/>
      <c r="AS66" s="35"/>
      <c r="AT66" s="35"/>
      <c r="AU66" s="35"/>
    </row>
    <row r="67" spans="1:47">
      <c r="A67" s="35"/>
      <c r="B67" s="35"/>
      <c r="C67" s="35"/>
      <c r="D67" s="35"/>
      <c r="E67" s="35"/>
      <c r="F67" s="35"/>
      <c r="G67" s="35"/>
      <c r="H67" s="35"/>
      <c r="I67" s="35"/>
      <c r="J67" s="35"/>
      <c r="K67" s="35"/>
      <c r="L67" s="35"/>
      <c r="M67" s="35"/>
      <c r="N67" s="35"/>
      <c r="O67" s="35"/>
      <c r="P67" s="35"/>
      <c r="Q67" s="35"/>
      <c r="R67" s="35"/>
      <c r="S67" s="35"/>
      <c r="T67" s="35"/>
      <c r="U67" s="35"/>
      <c r="V67" s="35"/>
      <c r="W67" s="35"/>
      <c r="X67" s="35"/>
      <c r="Y67" s="35"/>
      <c r="Z67" s="35"/>
      <c r="AA67" s="35"/>
      <c r="AB67" s="35"/>
      <c r="AC67" s="35"/>
      <c r="AD67" s="35"/>
      <c r="AE67" s="35"/>
      <c r="AF67" s="35"/>
      <c r="AG67" s="35"/>
      <c r="AH67" s="35"/>
      <c r="AI67" s="35"/>
      <c r="AJ67" s="35"/>
      <c r="AK67" s="35"/>
      <c r="AL67" s="35"/>
      <c r="AM67" s="35"/>
      <c r="AN67" s="35"/>
      <c r="AO67" s="35"/>
      <c r="AP67" s="35"/>
      <c r="AQ67" s="35"/>
      <c r="AR67" s="35"/>
      <c r="AS67" s="35"/>
      <c r="AT67" s="35"/>
      <c r="AU67" s="35"/>
    </row>
    <row r="68" spans="1:47">
      <c r="A68" s="35"/>
      <c r="B68" s="35"/>
      <c r="C68" s="35"/>
      <c r="D68" s="35"/>
      <c r="E68" s="35"/>
      <c r="F68" s="35"/>
      <c r="G68" s="35"/>
      <c r="H68" s="35"/>
      <c r="I68" s="35"/>
      <c r="J68" s="35"/>
      <c r="K68" s="35"/>
      <c r="L68" s="35"/>
      <c r="M68" s="35"/>
      <c r="N68" s="35"/>
      <c r="O68" s="35"/>
      <c r="P68" s="35"/>
      <c r="Q68" s="35"/>
      <c r="R68" s="35"/>
      <c r="S68" s="35"/>
      <c r="T68" s="35"/>
      <c r="U68" s="35"/>
      <c r="V68" s="35"/>
      <c r="W68" s="35"/>
      <c r="X68" s="35"/>
      <c r="Y68" s="35"/>
      <c r="Z68" s="35"/>
      <c r="AA68" s="35"/>
      <c r="AB68" s="35"/>
      <c r="AC68" s="35"/>
      <c r="AD68" s="35"/>
      <c r="AE68" s="35"/>
      <c r="AF68" s="35"/>
      <c r="AG68" s="35"/>
      <c r="AH68" s="35"/>
      <c r="AI68" s="35"/>
      <c r="AJ68" s="35"/>
      <c r="AK68" s="35"/>
      <c r="AL68" s="35"/>
      <c r="AM68" s="35"/>
      <c r="AN68" s="35"/>
      <c r="AO68" s="35"/>
      <c r="AP68" s="35"/>
      <c r="AQ68" s="35"/>
      <c r="AR68" s="35"/>
      <c r="AS68" s="35"/>
      <c r="AT68" s="35"/>
      <c r="AU68" s="35"/>
    </row>
    <row r="69" spans="1:47">
      <c r="A69" s="35"/>
      <c r="B69" s="35"/>
      <c r="C69" s="35"/>
      <c r="D69" s="35"/>
      <c r="E69" s="35"/>
      <c r="F69" s="35"/>
      <c r="G69" s="35"/>
      <c r="H69" s="35"/>
      <c r="I69" s="35"/>
      <c r="J69" s="35"/>
      <c r="K69" s="35"/>
      <c r="L69" s="35"/>
      <c r="M69" s="35"/>
      <c r="N69" s="35"/>
      <c r="O69" s="35"/>
      <c r="P69" s="35"/>
      <c r="Q69" s="35"/>
      <c r="R69" s="35"/>
      <c r="S69" s="35"/>
      <c r="T69" s="35"/>
      <c r="U69" s="35"/>
      <c r="V69" s="35"/>
      <c r="W69" s="35"/>
      <c r="X69" s="35"/>
      <c r="Y69" s="35"/>
      <c r="Z69" s="35"/>
      <c r="AA69" s="35"/>
      <c r="AB69" s="35"/>
      <c r="AC69" s="35"/>
      <c r="AD69" s="35"/>
      <c r="AE69" s="35"/>
      <c r="AF69" s="35"/>
      <c r="AG69" s="35"/>
      <c r="AH69" s="35"/>
      <c r="AI69" s="35"/>
      <c r="AJ69" s="35"/>
      <c r="AK69" s="35"/>
      <c r="AL69" s="35"/>
      <c r="AM69" s="35"/>
      <c r="AN69" s="35"/>
      <c r="AO69" s="35"/>
      <c r="AP69" s="35"/>
      <c r="AQ69" s="35"/>
      <c r="AR69" s="35"/>
      <c r="AS69" s="35"/>
      <c r="AT69" s="35"/>
      <c r="AU69" s="35"/>
    </row>
    <row r="70" spans="1:47">
      <c r="A70" s="35"/>
      <c r="B70" s="35"/>
      <c r="C70" s="35"/>
      <c r="D70" s="35"/>
      <c r="E70" s="35"/>
      <c r="F70" s="35"/>
      <c r="G70" s="35"/>
      <c r="H70" s="35"/>
      <c r="I70" s="35"/>
      <c r="J70" s="35"/>
      <c r="K70" s="35"/>
      <c r="L70" s="35"/>
      <c r="M70" s="35"/>
      <c r="N70" s="35"/>
      <c r="O70" s="35"/>
      <c r="P70" s="35"/>
      <c r="Q70" s="35"/>
      <c r="R70" s="35"/>
      <c r="S70" s="35"/>
      <c r="T70" s="35"/>
      <c r="U70" s="35"/>
      <c r="V70" s="35"/>
      <c r="W70" s="35"/>
      <c r="X70" s="35"/>
      <c r="Y70" s="35"/>
      <c r="Z70" s="35"/>
      <c r="AA70" s="35"/>
      <c r="AB70" s="35"/>
      <c r="AC70" s="35"/>
      <c r="AD70" s="35"/>
      <c r="AE70" s="35"/>
      <c r="AF70" s="35"/>
      <c r="AG70" s="35"/>
      <c r="AH70" s="35"/>
      <c r="AI70" s="35"/>
      <c r="AJ70" s="35"/>
      <c r="AK70" s="35"/>
      <c r="AL70" s="35"/>
      <c r="AM70" s="35"/>
      <c r="AN70" s="35"/>
      <c r="AO70" s="35"/>
      <c r="AP70" s="35"/>
      <c r="AQ70" s="35"/>
      <c r="AR70" s="35"/>
      <c r="AS70" s="35"/>
      <c r="AT70" s="35"/>
      <c r="AU70" s="35"/>
    </row>
    <row r="71" spans="1:47">
      <c r="A71" s="35"/>
      <c r="B71" s="35"/>
      <c r="C71" s="35"/>
      <c r="D71" s="35"/>
      <c r="E71" s="35"/>
      <c r="F71" s="35"/>
      <c r="G71" s="35"/>
      <c r="H71" s="35"/>
      <c r="I71" s="35"/>
      <c r="J71" s="35"/>
      <c r="K71" s="35"/>
      <c r="L71" s="35"/>
      <c r="M71" s="35"/>
      <c r="N71" s="35"/>
      <c r="O71" s="35"/>
      <c r="P71" s="35"/>
      <c r="Q71" s="35"/>
      <c r="R71" s="35"/>
      <c r="S71" s="35"/>
      <c r="T71" s="35"/>
      <c r="U71" s="35"/>
      <c r="V71" s="35"/>
      <c r="W71" s="35"/>
      <c r="X71" s="35"/>
      <c r="Y71" s="35"/>
      <c r="Z71" s="35"/>
      <c r="AA71" s="35"/>
      <c r="AB71" s="35"/>
      <c r="AC71" s="35"/>
      <c r="AD71" s="35"/>
      <c r="AE71" s="35"/>
      <c r="AF71" s="35"/>
      <c r="AG71" s="35"/>
      <c r="AH71" s="35"/>
      <c r="AI71" s="35"/>
      <c r="AJ71" s="35"/>
      <c r="AK71" s="35"/>
      <c r="AL71" s="35"/>
      <c r="AM71" s="35"/>
      <c r="AN71" s="35"/>
      <c r="AO71" s="35"/>
      <c r="AP71" s="35"/>
      <c r="AQ71" s="35"/>
      <c r="AR71" s="35"/>
      <c r="AS71" s="35"/>
      <c r="AT71" s="35"/>
      <c r="AU71" s="35"/>
    </row>
    <row r="72" spans="1:47">
      <c r="A72" s="35"/>
      <c r="B72" s="35"/>
      <c r="C72" s="35"/>
      <c r="D72" s="35"/>
      <c r="E72" s="35"/>
      <c r="L72" s="35"/>
      <c r="M72" s="35"/>
      <c r="N72" s="35"/>
      <c r="O72" s="35"/>
      <c r="P72" s="35"/>
      <c r="Q72" s="35"/>
      <c r="R72" s="35"/>
      <c r="S72" s="35"/>
      <c r="T72" s="35"/>
      <c r="U72" s="35"/>
      <c r="V72" s="35"/>
      <c r="W72" s="35"/>
      <c r="X72" s="35"/>
      <c r="Y72" s="35"/>
      <c r="Z72" s="35"/>
      <c r="AA72" s="35"/>
      <c r="AB72" s="35"/>
      <c r="AC72" s="35"/>
      <c r="AD72" s="35"/>
      <c r="AE72" s="35"/>
      <c r="AF72" s="35"/>
      <c r="AG72" s="35"/>
      <c r="AH72" s="35"/>
      <c r="AI72" s="35"/>
      <c r="AJ72" s="35"/>
      <c r="AK72" s="35"/>
      <c r="AL72" s="35"/>
      <c r="AM72" s="35"/>
      <c r="AN72" s="35"/>
      <c r="AO72" s="35"/>
      <c r="AP72" s="35"/>
      <c r="AQ72" s="35"/>
      <c r="AR72" s="35"/>
      <c r="AS72" s="35"/>
      <c r="AT72" s="35"/>
      <c r="AU72" s="35"/>
    </row>
    <row r="73" spans="1:47">
      <c r="A73" s="35"/>
      <c r="B73" s="35"/>
      <c r="C73" s="35"/>
      <c r="D73" s="35"/>
      <c r="E73" s="35"/>
      <c r="L73" s="35"/>
      <c r="M73" s="35"/>
      <c r="N73" s="35"/>
      <c r="O73" s="35"/>
      <c r="P73" s="35"/>
      <c r="Q73" s="35"/>
      <c r="R73" s="35"/>
      <c r="S73" s="35"/>
      <c r="T73" s="35"/>
      <c r="U73" s="35"/>
      <c r="V73" s="35"/>
      <c r="W73" s="35"/>
      <c r="X73" s="35"/>
      <c r="Y73" s="35"/>
      <c r="Z73" s="35"/>
      <c r="AA73" s="35"/>
      <c r="AB73" s="35"/>
      <c r="AC73" s="35"/>
      <c r="AD73" s="35"/>
      <c r="AE73" s="35"/>
      <c r="AF73" s="35"/>
      <c r="AG73" s="35"/>
      <c r="AH73" s="35"/>
      <c r="AI73" s="35"/>
      <c r="AJ73" s="35"/>
      <c r="AK73" s="35"/>
      <c r="AL73" s="35"/>
      <c r="AM73" s="35"/>
      <c r="AN73" s="35"/>
      <c r="AO73" s="35"/>
      <c r="AP73" s="35"/>
      <c r="AQ73" s="35"/>
      <c r="AR73" s="35"/>
      <c r="AS73" s="35"/>
      <c r="AT73" s="35"/>
      <c r="AU73" s="35"/>
    </row>
    <row r="74" spans="1:47">
      <c r="A74" s="35"/>
      <c r="B74" s="35"/>
      <c r="C74" s="35"/>
      <c r="D74" s="35"/>
      <c r="E74" s="35"/>
      <c r="L74" s="35"/>
      <c r="M74" s="35"/>
      <c r="N74" s="35"/>
      <c r="O74" s="35"/>
      <c r="P74" s="35"/>
      <c r="Q74" s="35"/>
      <c r="R74" s="35"/>
      <c r="S74" s="35"/>
      <c r="T74" s="35"/>
      <c r="U74" s="35"/>
      <c r="V74" s="35"/>
      <c r="W74" s="35"/>
      <c r="X74" s="35"/>
      <c r="Y74" s="35"/>
      <c r="Z74" s="35"/>
      <c r="AA74" s="35"/>
      <c r="AB74" s="35"/>
      <c r="AC74" s="35"/>
      <c r="AD74" s="35"/>
      <c r="AE74" s="35"/>
      <c r="AF74" s="35"/>
      <c r="AG74" s="35"/>
      <c r="AH74" s="35"/>
      <c r="AI74" s="35"/>
      <c r="AJ74" s="35"/>
      <c r="AK74" s="35"/>
      <c r="AL74" s="35"/>
      <c r="AM74" s="35"/>
      <c r="AN74" s="35"/>
      <c r="AO74" s="35"/>
      <c r="AP74" s="35"/>
      <c r="AQ74" s="35"/>
      <c r="AR74" s="35"/>
      <c r="AS74" s="35"/>
      <c r="AT74" s="35"/>
      <c r="AU74" s="35"/>
    </row>
    <row r="75" spans="1:47">
      <c r="A75" s="35"/>
      <c r="B75" s="35"/>
      <c r="C75" s="35"/>
      <c r="D75" s="35"/>
      <c r="E75" s="35"/>
      <c r="L75" s="35"/>
      <c r="M75" s="35"/>
      <c r="N75" s="35"/>
      <c r="O75" s="35"/>
      <c r="P75" s="35"/>
      <c r="Q75" s="35"/>
      <c r="R75" s="35"/>
      <c r="S75" s="35"/>
      <c r="T75" s="35"/>
      <c r="U75" s="35"/>
      <c r="V75" s="35"/>
      <c r="W75" s="35"/>
      <c r="X75" s="35"/>
      <c r="Y75" s="35"/>
      <c r="Z75" s="35"/>
      <c r="AA75" s="35"/>
      <c r="AB75" s="35"/>
      <c r="AC75" s="35"/>
      <c r="AD75" s="35"/>
      <c r="AE75" s="35"/>
      <c r="AF75" s="35"/>
      <c r="AG75" s="35"/>
      <c r="AH75" s="35"/>
      <c r="AI75" s="35"/>
      <c r="AJ75" s="35"/>
      <c r="AK75" s="35"/>
      <c r="AL75" s="35"/>
      <c r="AM75" s="35"/>
      <c r="AN75" s="35"/>
      <c r="AO75" s="35"/>
      <c r="AP75" s="35"/>
      <c r="AQ75" s="35"/>
      <c r="AR75" s="35"/>
      <c r="AS75" s="35"/>
      <c r="AT75" s="35"/>
      <c r="AU75" s="35"/>
    </row>
    <row r="76" spans="1:47">
      <c r="A76" s="35"/>
      <c r="B76" s="35"/>
      <c r="C76" s="35"/>
      <c r="D76" s="35"/>
      <c r="E76" s="35"/>
      <c r="L76" s="35"/>
      <c r="M76" s="35"/>
      <c r="N76" s="35"/>
      <c r="O76" s="35"/>
      <c r="P76" s="35"/>
      <c r="Q76" s="35"/>
      <c r="R76" s="35"/>
      <c r="S76" s="35"/>
      <c r="T76" s="35"/>
      <c r="U76" s="35"/>
      <c r="V76" s="35"/>
      <c r="W76" s="35"/>
      <c r="X76" s="35"/>
      <c r="Y76" s="35"/>
      <c r="Z76" s="35"/>
      <c r="AA76" s="35"/>
      <c r="AB76" s="35"/>
      <c r="AC76" s="35"/>
      <c r="AD76" s="35"/>
      <c r="AE76" s="35"/>
      <c r="AF76" s="35"/>
      <c r="AG76" s="35"/>
      <c r="AH76" s="35"/>
      <c r="AI76" s="35"/>
      <c r="AJ76" s="35"/>
      <c r="AK76" s="35"/>
      <c r="AL76" s="35"/>
      <c r="AM76" s="35"/>
      <c r="AN76" s="35"/>
      <c r="AO76" s="35"/>
      <c r="AP76" s="35"/>
      <c r="AQ76" s="35"/>
      <c r="AR76" s="35"/>
      <c r="AS76" s="35"/>
      <c r="AT76" s="35"/>
      <c r="AU76" s="35"/>
    </row>
    <row r="77" spans="1:47">
      <c r="A77" s="35"/>
      <c r="B77" s="35"/>
      <c r="C77" s="35"/>
      <c r="D77" s="35"/>
      <c r="E77" s="35"/>
      <c r="L77" s="35"/>
      <c r="M77" s="35"/>
      <c r="N77" s="35"/>
      <c r="O77" s="35"/>
      <c r="P77" s="35"/>
      <c r="Q77" s="35"/>
      <c r="R77" s="35"/>
      <c r="S77" s="35"/>
      <c r="T77" s="35"/>
      <c r="U77" s="35"/>
      <c r="V77" s="35"/>
      <c r="W77" s="35"/>
      <c r="X77" s="35"/>
      <c r="Y77" s="35"/>
      <c r="Z77" s="35"/>
      <c r="AA77" s="35"/>
      <c r="AB77" s="35"/>
      <c r="AC77" s="35"/>
      <c r="AD77" s="35"/>
      <c r="AE77" s="35"/>
      <c r="AF77" s="35"/>
      <c r="AG77" s="35"/>
      <c r="AH77" s="35"/>
      <c r="AI77" s="35"/>
      <c r="AJ77" s="35"/>
      <c r="AK77" s="35"/>
      <c r="AL77" s="35"/>
      <c r="AM77" s="35"/>
      <c r="AN77" s="35"/>
      <c r="AO77" s="35"/>
      <c r="AP77" s="35"/>
      <c r="AQ77" s="35"/>
      <c r="AR77" s="35"/>
      <c r="AS77" s="35"/>
      <c r="AT77" s="35"/>
      <c r="AU77" s="35"/>
    </row>
  </sheetData>
  <sheetProtection sheet="1" objects="1" scenarios="1" insertHyperlinks="0"/>
  <mergeCells count="33">
    <mergeCell ref="B8:D8"/>
    <mergeCell ref="B3:O7"/>
    <mergeCell ref="A45:B45"/>
    <mergeCell ref="C45:E45"/>
    <mergeCell ref="A41:B41"/>
    <mergeCell ref="D41:E41"/>
    <mergeCell ref="A42:B42"/>
    <mergeCell ref="A43:B43"/>
    <mergeCell ref="A44:B44"/>
    <mergeCell ref="C44:E44"/>
    <mergeCell ref="A38:B38"/>
    <mergeCell ref="C38:E38"/>
    <mergeCell ref="A39:B39"/>
    <mergeCell ref="C39:E39"/>
    <mergeCell ref="A40:B40"/>
    <mergeCell ref="C40:E40"/>
    <mergeCell ref="A35:B35"/>
    <mergeCell ref="C35:E35"/>
    <mergeCell ref="A36:B36"/>
    <mergeCell ref="C36:E36"/>
    <mergeCell ref="A37:B37"/>
    <mergeCell ref="C37:E37"/>
    <mergeCell ref="A32:B32"/>
    <mergeCell ref="C32:E32"/>
    <mergeCell ref="A33:B33"/>
    <mergeCell ref="C33:E33"/>
    <mergeCell ref="A34:B34"/>
    <mergeCell ref="C34:E34"/>
    <mergeCell ref="W17:W19"/>
    <mergeCell ref="P17:R17"/>
    <mergeCell ref="O17:O19"/>
    <mergeCell ref="A31:B31"/>
    <mergeCell ref="C31:E31"/>
  </mergeCells>
  <phoneticPr fontId="3"/>
  <conditionalFormatting sqref="W20:W23">
    <cfRule type="cellIs" dxfId="4" priority="1" operator="between">
      <formula>0</formula>
      <formula>1100</formula>
    </cfRule>
  </conditionalFormatting>
  <dataValidations xWindow="539" yWindow="565" count="13">
    <dataValidation imeMode="hiragana" allowBlank="1" showInputMessage="1" showErrorMessage="1" promptTitle="ﾌﾘｶﾞﾅ（姓）" prompt="姓の欄に名字を入力するとそのﾌﾘｶﾞﾅが演算結果として表示されます。_x000a_正しく表示されない場合は再度、正しいﾌﾘｶﾞﾅを半角ｶﾀｶﾅで入力してください。" sqref="D20:D25" xr:uid="{4D8ADA92-FC71-425C-8D4E-59DA8F922DB1}"/>
    <dataValidation imeMode="hiragana" allowBlank="1" showInputMessage="1" showErrorMessage="1" promptTitle="姓" prompt="名字だけを入力して下さい。_x000a_" sqref="B20:B25" xr:uid="{00000000-0002-0000-0000-000001000000}"/>
    <dataValidation imeMode="hiragana" allowBlank="1" showInputMessage="1" showErrorMessage="1" promptTitle="名" prompt="名前を入力してください。_x000a_" sqref="C20:C25" xr:uid="{00000000-0002-0000-0000-000002000000}"/>
    <dataValidation imeMode="hiragana" allowBlank="1" showInputMessage="1" showErrorMessage="1" promptTitle="ﾌﾘｶﾞﾅ（名）" prompt="名の欄に名前を入力するとそのﾌﾘｶﾞﾅが演算結果として表示されます。_x000a_正しく表示されない場合は正しいﾌﾘｶﾞﾅを再度半角ｶﾀｶﾅで入力してください。" sqref="E20:E25" xr:uid="{27C43CD9-2D72-47F1-A3CE-16BD9B53F357}"/>
    <dataValidation imeMode="hiragana" allowBlank="1" showInputMessage="1" showErrorMessage="1" promptTitle="生年" prompt="生まれた年を西暦で入力してください。" sqref="I20:I25" xr:uid="{00000000-0002-0000-0000-000006000000}"/>
    <dataValidation imeMode="hiragana" allowBlank="1" showInputMessage="1" showErrorMessage="1" promptTitle="生年月日（月）" prompt="生まれた月を入力してください。" sqref="J20:J25" xr:uid="{00000000-0002-0000-0000-000007000000}"/>
    <dataValidation allowBlank="1" showInputMessage="1" showErrorMessage="1" promptTitle="生年月日（日）" prompt="生まれた日を入力してください。" sqref="K20:K25" xr:uid="{00000000-0002-0000-0000-000008000000}"/>
    <dataValidation type="list" allowBlank="1" showInputMessage="1" showErrorMessage="1" sqref="D42" xr:uid="{E424AF4F-DD64-4ABE-8209-8519D9812720}">
      <formula1>$AD$1:$AD$9</formula1>
    </dataValidation>
    <dataValidation type="list" allowBlank="1" showInputMessage="1" showErrorMessage="1" sqref="D43" xr:uid="{6744ABDF-6E4C-44A6-A53C-4BF5113D5022}">
      <formula1>$AD$2:$AD$9</formula1>
    </dataValidation>
    <dataValidation imeMode="fullAlpha" allowBlank="1" showInputMessage="1" showErrorMessage="1" promptTitle="英語表記（姓）" prompt="パスポートと同じ表記で、すべて大文字で入力してください。" sqref="F20:F25" xr:uid="{A17741AF-46E5-4DEA-9E23-4EAE8EE9E6BF}"/>
    <dataValidation imeMode="fullAlpha" allowBlank="1" showInputMessage="1" showErrorMessage="1" promptTitle="英語表記（名）" prompt="パスポートと同じ表記で、先頭だけ大文字であとは小文字で入力してください。" sqref="G20:G25" xr:uid="{F8249EE0-3DD1-4E7B-A415-2F25BEF58319}"/>
    <dataValidation type="list" allowBlank="1" showInputMessage="1" showErrorMessage="1" sqref="L20:L25 O20:O25" xr:uid="{F9A7AEF4-C427-47EE-954C-948A247619B5}">
      <formula1>#REF!</formula1>
    </dataValidation>
    <dataValidation type="list" imeMode="hiragana" allowBlank="1" showErrorMessage="1" sqref="H20:H25" xr:uid="{B889E5E3-1D92-4B4D-9C34-6522420DEA21}">
      <formula1>#REF!</formula1>
    </dataValidation>
  </dataValidations>
  <printOptions horizontalCentered="1"/>
  <pageMargins left="0.39370078740157483" right="0.39370078740157483" top="0.39370078740157483" bottom="0.39370078740157483" header="0.51181102362204722" footer="0.51181102362204722"/>
  <pageSetup paperSize="9" scale="75"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pageSetUpPr autoPageBreaks="0"/>
  </sheetPr>
  <dimension ref="A1:BF148"/>
  <sheetViews>
    <sheetView showOutlineSymbols="0" zoomScale="80" zoomScaleNormal="80" zoomScaleSheetLayoutView="100" workbookViewId="0">
      <pane ySplit="6" topLeftCell="A7" activePane="bottomLeft" state="frozen"/>
      <selection pane="bottomLeft" activeCell="B7" sqref="B7"/>
    </sheetView>
  </sheetViews>
  <sheetFormatPr defaultRowHeight="13.2"/>
  <cols>
    <col min="1" max="1" width="4.77734375" customWidth="1"/>
    <col min="2" max="7" width="13.33203125" customWidth="1"/>
    <col min="8" max="8" width="5.21875" style="61" bestFit="1" customWidth="1"/>
    <col min="9" max="9" width="8.33203125" bestFit="1" customWidth="1"/>
    <col min="10" max="11" width="5.21875" customWidth="1"/>
    <col min="12" max="12" width="5.21875" style="61" bestFit="1" customWidth="1"/>
    <col min="13" max="13" width="17.33203125" customWidth="1"/>
    <col min="14" max="14" width="10.6640625" customWidth="1"/>
    <col min="15" max="15" width="18.6640625" style="1" customWidth="1"/>
    <col min="16" max="18" width="4.33203125" customWidth="1"/>
    <col min="19" max="21" width="3.88671875" customWidth="1"/>
    <col min="22" max="22" width="7.77734375" customWidth="1"/>
    <col min="23" max="23" width="17.21875" customWidth="1"/>
    <col min="24" max="24" width="8.21875" style="88" customWidth="1"/>
    <col min="25" max="25" width="20.44140625" style="1" customWidth="1"/>
    <col min="26" max="26" width="1.33203125" style="1" customWidth="1"/>
    <col min="27" max="27" width="8.21875" customWidth="1"/>
    <col min="28" max="28" width="6.77734375" customWidth="1"/>
    <col min="29" max="30" width="23.21875" customWidth="1"/>
    <col min="31" max="31" width="8.88671875" customWidth="1"/>
    <col min="32" max="32" width="18.21875" customWidth="1"/>
    <col min="33" max="36" width="8.88671875" customWidth="1"/>
    <col min="37" max="37" width="13.6640625" customWidth="1"/>
  </cols>
  <sheetData>
    <row r="1" spans="1:58" ht="30" customHeight="1" thickBot="1">
      <c r="A1" s="171" t="s">
        <v>285</v>
      </c>
      <c r="B1" s="172"/>
      <c r="C1" s="173"/>
      <c r="D1" s="114"/>
      <c r="E1" s="114"/>
      <c r="F1" s="114"/>
      <c r="G1" s="114"/>
      <c r="H1" s="115"/>
      <c r="I1" s="114"/>
      <c r="J1" s="114"/>
      <c r="K1" s="114"/>
      <c r="L1" s="115"/>
      <c r="M1" s="114"/>
      <c r="N1" s="114"/>
      <c r="O1" s="116"/>
      <c r="P1" s="114"/>
      <c r="Q1" s="114"/>
      <c r="R1" s="114"/>
      <c r="S1" s="114"/>
      <c r="T1" s="114"/>
      <c r="U1" s="114"/>
      <c r="V1" s="114"/>
      <c r="W1" s="114"/>
      <c r="X1" s="117"/>
      <c r="Y1" s="116"/>
      <c r="Z1" s="116"/>
      <c r="AA1" s="114"/>
      <c r="AB1" s="114"/>
      <c r="AC1" s="114"/>
      <c r="AD1" s="114"/>
      <c r="AE1" s="114"/>
      <c r="AF1" s="114"/>
      <c r="AG1" s="114"/>
      <c r="AH1" s="114"/>
      <c r="AI1" s="114"/>
      <c r="AJ1" s="114"/>
      <c r="AK1" s="114"/>
      <c r="AL1" s="114"/>
      <c r="AM1" s="114"/>
      <c r="AN1" s="114"/>
      <c r="AO1" s="114"/>
      <c r="AP1" s="114"/>
      <c r="AQ1" s="114"/>
      <c r="AR1" s="114"/>
      <c r="AS1" s="114"/>
      <c r="AT1" s="114"/>
      <c r="AU1" s="114"/>
      <c r="AV1" s="114"/>
      <c r="AW1" s="114"/>
      <c r="AX1" s="114"/>
      <c r="AY1" s="114"/>
      <c r="AZ1" s="114"/>
      <c r="BA1" s="114"/>
      <c r="BB1" s="114"/>
      <c r="BC1" s="114"/>
    </row>
    <row r="2" spans="1:58" ht="19.8" thickTop="1">
      <c r="A2" s="40" t="s">
        <v>22</v>
      </c>
      <c r="B2" s="40"/>
      <c r="C2" s="35"/>
      <c r="D2" s="35"/>
      <c r="E2" s="35"/>
      <c r="F2" s="35"/>
      <c r="G2" s="35"/>
      <c r="H2" s="42"/>
      <c r="I2" s="35"/>
      <c r="J2" s="35"/>
      <c r="K2" s="35"/>
      <c r="L2" s="42"/>
      <c r="M2" s="35"/>
      <c r="N2" s="35"/>
      <c r="O2" s="41"/>
      <c r="P2" s="35"/>
      <c r="Q2" s="35"/>
      <c r="R2" s="35"/>
      <c r="S2" s="35"/>
      <c r="T2" s="35"/>
      <c r="U2" s="35"/>
      <c r="V2" s="35"/>
      <c r="W2" s="35"/>
      <c r="X2" s="85"/>
      <c r="Y2" s="41"/>
      <c r="Z2" s="41"/>
      <c r="AA2" s="35"/>
      <c r="AB2" s="35"/>
      <c r="AC2" s="35"/>
      <c r="AD2" s="35"/>
      <c r="AE2" s="35"/>
      <c r="AG2" s="35"/>
      <c r="AH2" s="35"/>
      <c r="AI2" s="35"/>
      <c r="AJ2" s="35"/>
      <c r="AK2" s="35"/>
      <c r="AL2" s="35"/>
      <c r="AM2" s="35"/>
      <c r="AN2" s="35"/>
      <c r="AO2" s="35"/>
      <c r="AP2" s="35"/>
      <c r="AQ2" s="35"/>
      <c r="AR2" s="35"/>
      <c r="AS2" s="35"/>
      <c r="AT2" s="35"/>
      <c r="AU2" s="35"/>
      <c r="AV2" s="35"/>
      <c r="AW2" s="35"/>
      <c r="AX2" s="35"/>
      <c r="AY2" s="35"/>
      <c r="AZ2" s="35"/>
      <c r="BA2" s="35"/>
      <c r="BB2" s="35"/>
      <c r="BC2" s="35"/>
      <c r="BD2" s="35"/>
      <c r="BE2" s="35"/>
      <c r="BF2" s="35"/>
    </row>
    <row r="3" spans="1:58">
      <c r="A3" s="41" t="s">
        <v>410</v>
      </c>
      <c r="B3" s="41"/>
      <c r="C3" s="41"/>
      <c r="D3" s="41"/>
      <c r="E3" s="41"/>
      <c r="F3" s="41"/>
      <c r="G3" s="41"/>
      <c r="H3" s="42"/>
      <c r="I3" s="35"/>
      <c r="J3" s="35"/>
      <c r="K3" s="35"/>
      <c r="L3" s="42"/>
      <c r="M3" s="35"/>
      <c r="N3" s="35"/>
      <c r="O3" s="41"/>
      <c r="P3" s="35"/>
      <c r="Q3" s="35"/>
      <c r="R3" s="35"/>
      <c r="S3" s="35"/>
      <c r="T3" s="35"/>
      <c r="U3" s="35"/>
      <c r="V3" s="35"/>
      <c r="W3" s="35"/>
      <c r="X3" s="85"/>
      <c r="Y3" s="41"/>
      <c r="Z3" s="41"/>
      <c r="AA3" s="35"/>
      <c r="AB3" s="35"/>
      <c r="AC3" s="35"/>
      <c r="AD3" s="35"/>
      <c r="AE3" s="35"/>
      <c r="AF3" s="35"/>
      <c r="AG3" s="35"/>
      <c r="AH3" s="35"/>
      <c r="AI3" s="35"/>
      <c r="AJ3" s="35"/>
      <c r="AK3" s="35"/>
      <c r="AL3" s="35"/>
      <c r="AM3" s="35"/>
      <c r="AN3" s="35"/>
      <c r="AO3" s="35"/>
      <c r="AP3" s="35"/>
      <c r="AQ3" s="35"/>
      <c r="AR3" s="35"/>
      <c r="AS3" s="35"/>
      <c r="AT3" s="35"/>
      <c r="AU3" s="35"/>
      <c r="AV3" s="35"/>
      <c r="AW3" s="35"/>
      <c r="AX3" s="35"/>
      <c r="AY3" s="35"/>
      <c r="AZ3" s="35"/>
      <c r="BA3" s="35"/>
      <c r="BB3" s="35"/>
      <c r="BC3" s="35"/>
      <c r="BD3" s="35"/>
      <c r="BE3" s="35"/>
      <c r="BF3" s="35"/>
    </row>
    <row r="4" spans="1:58" ht="13.2" customHeight="1">
      <c r="A4" s="47"/>
      <c r="B4" s="47"/>
      <c r="C4" s="47"/>
      <c r="D4" s="47"/>
      <c r="E4" s="47"/>
      <c r="F4" s="47"/>
      <c r="G4" s="47"/>
      <c r="H4" s="47"/>
      <c r="I4" s="47"/>
      <c r="J4" s="47"/>
      <c r="K4" s="47"/>
      <c r="L4" s="47"/>
      <c r="M4" s="47"/>
      <c r="N4" s="47"/>
      <c r="O4" s="176" t="s">
        <v>3</v>
      </c>
      <c r="P4" s="185" t="s">
        <v>4</v>
      </c>
      <c r="Q4" s="179"/>
      <c r="R4" s="179"/>
      <c r="S4" s="179" t="s">
        <v>25</v>
      </c>
      <c r="T4" s="179"/>
      <c r="U4" s="180"/>
      <c r="V4" s="35"/>
      <c r="W4" s="174">
        <f>SUM(W7:W76)</f>
        <v>0</v>
      </c>
      <c r="X4" s="86"/>
      <c r="Y4" s="84"/>
      <c r="Z4" s="84"/>
      <c r="AA4" s="78"/>
      <c r="AB4" s="83"/>
      <c r="AC4" s="35"/>
      <c r="AD4" s="35"/>
      <c r="AE4" s="35"/>
      <c r="AF4" s="35"/>
      <c r="AG4" s="35"/>
      <c r="AH4" s="35"/>
      <c r="AI4" s="35"/>
      <c r="AJ4" s="35"/>
      <c r="AK4" s="35"/>
      <c r="AL4" s="35"/>
      <c r="AM4" s="35"/>
      <c r="AN4" s="35"/>
      <c r="AO4" s="35"/>
      <c r="AP4" s="35"/>
      <c r="AQ4" s="35"/>
      <c r="AR4" s="35"/>
      <c r="AS4" s="35"/>
      <c r="AT4" s="35"/>
      <c r="AU4" s="35"/>
      <c r="AV4" s="35"/>
      <c r="AW4" s="35"/>
      <c r="AX4" s="35"/>
      <c r="AY4" s="35"/>
      <c r="AZ4" s="35"/>
      <c r="BA4" s="35"/>
      <c r="BB4" s="35"/>
      <c r="BC4" s="35"/>
      <c r="BD4" s="35"/>
      <c r="BE4" s="35"/>
      <c r="BF4" s="35"/>
    </row>
    <row r="5" spans="1:58" ht="14.4">
      <c r="A5" s="47"/>
      <c r="B5" s="119" t="s">
        <v>395</v>
      </c>
      <c r="C5" s="119" t="s">
        <v>396</v>
      </c>
      <c r="D5" s="119" t="s">
        <v>397</v>
      </c>
      <c r="E5" s="119" t="s">
        <v>398</v>
      </c>
      <c r="F5" s="119" t="s">
        <v>399</v>
      </c>
      <c r="G5" s="119" t="s">
        <v>400</v>
      </c>
      <c r="H5" s="47"/>
      <c r="I5" s="118" t="s">
        <v>78</v>
      </c>
      <c r="J5" s="118"/>
      <c r="K5" s="118"/>
      <c r="L5" s="47"/>
      <c r="M5" s="47"/>
      <c r="N5" s="47"/>
      <c r="O5" s="177"/>
      <c r="P5" s="48" t="s">
        <v>5</v>
      </c>
      <c r="Q5" s="49" t="s">
        <v>6</v>
      </c>
      <c r="R5" s="50"/>
      <c r="S5" s="51"/>
      <c r="T5" s="51"/>
      <c r="U5" s="52"/>
      <c r="V5" s="96" t="s">
        <v>276</v>
      </c>
      <c r="W5" s="174"/>
      <c r="X5" s="86"/>
      <c r="Y5" s="84"/>
      <c r="Z5" s="84"/>
      <c r="AA5" s="78"/>
      <c r="AB5" s="83"/>
      <c r="AC5" s="43"/>
      <c r="AD5" s="35"/>
      <c r="AE5" s="35"/>
      <c r="AF5" s="35"/>
      <c r="AG5" s="35"/>
      <c r="AH5" s="35"/>
      <c r="AI5" s="35"/>
      <c r="AJ5" s="35"/>
      <c r="AK5" s="35"/>
      <c r="AL5" s="35"/>
      <c r="AM5" s="35"/>
      <c r="AN5" s="35"/>
      <c r="AO5" s="35"/>
      <c r="AP5" s="35"/>
      <c r="AQ5" s="35"/>
      <c r="AR5" s="35"/>
      <c r="AS5" s="35"/>
      <c r="AT5" s="35"/>
      <c r="AU5" s="35"/>
      <c r="AV5" s="35"/>
      <c r="AW5" s="35"/>
      <c r="AX5" s="35"/>
      <c r="AY5" s="35"/>
      <c r="AZ5" s="35"/>
      <c r="BA5" s="35"/>
      <c r="BB5" s="35"/>
      <c r="BC5" s="35"/>
      <c r="BD5" s="35"/>
      <c r="BE5" s="35"/>
      <c r="BF5" s="35"/>
    </row>
    <row r="6" spans="1:58" ht="15.6" customHeight="1">
      <c r="A6" s="13" t="s">
        <v>7</v>
      </c>
      <c r="B6" s="14" t="s">
        <v>8</v>
      </c>
      <c r="C6" s="15" t="s">
        <v>9</v>
      </c>
      <c r="D6" s="14" t="s">
        <v>10</v>
      </c>
      <c r="E6" s="15" t="s">
        <v>11</v>
      </c>
      <c r="F6" s="14" t="s">
        <v>73</v>
      </c>
      <c r="G6" s="15" t="s">
        <v>74</v>
      </c>
      <c r="H6" s="13" t="s">
        <v>12</v>
      </c>
      <c r="I6" s="13" t="s">
        <v>77</v>
      </c>
      <c r="J6" s="13" t="s">
        <v>75</v>
      </c>
      <c r="K6" s="13" t="s">
        <v>76</v>
      </c>
      <c r="L6" s="13" t="s">
        <v>13</v>
      </c>
      <c r="M6" s="13" t="s">
        <v>14</v>
      </c>
      <c r="N6" s="34" t="s">
        <v>15</v>
      </c>
      <c r="O6" s="178"/>
      <c r="P6" s="17"/>
      <c r="Q6" s="18" t="s">
        <v>16</v>
      </c>
      <c r="R6" s="19"/>
      <c r="S6" s="21" t="s">
        <v>131</v>
      </c>
      <c r="T6" s="21" t="s">
        <v>6</v>
      </c>
      <c r="U6" s="22"/>
      <c r="V6" s="97" t="s">
        <v>275</v>
      </c>
      <c r="W6" s="174"/>
      <c r="X6" s="86"/>
      <c r="Y6" s="84"/>
      <c r="Z6" s="84"/>
      <c r="AA6" s="78"/>
      <c r="AB6" s="83"/>
      <c r="AC6" s="43"/>
      <c r="AD6" s="35"/>
      <c r="AE6" s="35"/>
      <c r="AF6" s="35"/>
      <c r="AG6" s="35"/>
      <c r="AH6" s="35"/>
      <c r="AI6" s="35"/>
      <c r="AJ6" s="35"/>
      <c r="AK6" s="35"/>
      <c r="AL6" s="35"/>
      <c r="AM6" s="35"/>
      <c r="AN6" s="35"/>
      <c r="AO6" s="35"/>
      <c r="AP6" s="35"/>
      <c r="AQ6" s="35"/>
      <c r="AR6" s="35"/>
      <c r="AS6" s="35"/>
      <c r="AT6" s="35"/>
      <c r="AU6" s="35"/>
      <c r="AV6" s="35"/>
      <c r="AW6" s="35"/>
      <c r="AX6" s="35"/>
      <c r="AY6" s="35"/>
      <c r="AZ6" s="35"/>
      <c r="BA6" s="35"/>
      <c r="BB6" s="35"/>
      <c r="BC6" s="35"/>
      <c r="BD6" s="35"/>
      <c r="BE6" s="35"/>
      <c r="BF6" s="35"/>
    </row>
    <row r="7" spans="1:58" ht="15.6" customHeight="1">
      <c r="A7" s="25"/>
      <c r="B7" s="26"/>
      <c r="C7" s="27"/>
      <c r="D7" s="28" t="str">
        <f>ASC(PHONETIC(B7))</f>
        <v/>
      </c>
      <c r="E7" s="33" t="str">
        <f>ASC(PHONETIC(C7))</f>
        <v/>
      </c>
      <c r="F7" s="89"/>
      <c r="G7" s="89"/>
      <c r="H7" s="62"/>
      <c r="I7" s="29"/>
      <c r="J7" s="29"/>
      <c r="K7" s="29"/>
      <c r="L7" s="62"/>
      <c r="M7" s="25"/>
      <c r="N7" s="25"/>
      <c r="O7" s="95"/>
      <c r="P7" s="25"/>
      <c r="Q7" s="30"/>
      <c r="R7" s="31"/>
      <c r="S7" s="32"/>
      <c r="T7" s="30"/>
      <c r="U7" s="31"/>
      <c r="V7" s="58"/>
      <c r="W7" s="94" t="str">
        <f>IFERROR(VLOOKUP(Y7,リスト!$P$1:$Q$189,2,FALSE),"未エントリー")</f>
        <v>未エントリー</v>
      </c>
      <c r="X7" s="87" t="str">
        <f>LEFT(H7,2)</f>
        <v/>
      </c>
      <c r="Y7" s="46" t="str">
        <f>CONCATENATE(L7,X7,O7)</f>
        <v/>
      </c>
      <c r="Z7" s="46" t="str">
        <f>IFERROR(VLOOKUP(Y7,リスト!$P$1:$R$189,3,FALSE),"0")</f>
        <v>0</v>
      </c>
      <c r="AA7" s="43"/>
      <c r="AB7" s="35"/>
      <c r="AC7" s="43"/>
      <c r="AD7" s="35"/>
      <c r="AE7" s="35"/>
      <c r="AF7" s="35" t="str">
        <f>CONCATENATE(O7,Z7)</f>
        <v>0</v>
      </c>
      <c r="AG7" s="35"/>
      <c r="AH7" s="35"/>
      <c r="AI7" s="35"/>
      <c r="AJ7" s="35"/>
      <c r="AK7" s="35"/>
      <c r="AL7" s="35"/>
      <c r="AM7" s="35"/>
      <c r="AN7" s="35"/>
      <c r="AO7" s="35"/>
      <c r="AP7" s="35"/>
      <c r="AQ7" s="35"/>
      <c r="AR7" s="35"/>
      <c r="AS7" s="35"/>
      <c r="AT7" s="35"/>
      <c r="AU7" s="35"/>
      <c r="AV7" s="35"/>
      <c r="AW7" s="35"/>
      <c r="AX7" s="35"/>
      <c r="AY7" s="35"/>
      <c r="AZ7" s="35"/>
      <c r="BA7" s="35"/>
      <c r="BB7" s="35"/>
      <c r="BC7" s="35"/>
      <c r="BD7" s="35"/>
      <c r="BE7" s="35"/>
      <c r="BF7" s="35"/>
    </row>
    <row r="8" spans="1:58" ht="15.6" customHeight="1">
      <c r="A8" s="25"/>
      <c r="B8" s="26"/>
      <c r="C8" s="27"/>
      <c r="D8" s="28" t="str">
        <f t="shared" ref="D8:D33" si="0">ASC(PHONETIC(B8))</f>
        <v/>
      </c>
      <c r="E8" s="33" t="str">
        <f t="shared" ref="E8:E33" si="1">ASC(PHONETIC(C8))</f>
        <v/>
      </c>
      <c r="F8" s="89"/>
      <c r="G8" s="89"/>
      <c r="H8" s="62"/>
      <c r="I8" s="29"/>
      <c r="J8" s="29"/>
      <c r="K8" s="29"/>
      <c r="L8" s="62"/>
      <c r="M8" s="25"/>
      <c r="N8" s="25"/>
      <c r="O8" s="95"/>
      <c r="P8" s="25"/>
      <c r="Q8" s="30"/>
      <c r="R8" s="31"/>
      <c r="S8" s="32"/>
      <c r="T8" s="30"/>
      <c r="U8" s="31"/>
      <c r="V8" s="58"/>
      <c r="W8" s="94" t="str">
        <f>IFERROR(VLOOKUP(Y8,リスト!$P$1:$Q$189,2,FALSE),"未エントリー")</f>
        <v>未エントリー</v>
      </c>
      <c r="X8" s="87" t="str">
        <f t="shared" ref="X8:X13" si="2">LEFT(H8,2)</f>
        <v/>
      </c>
      <c r="Y8" s="46" t="str">
        <f t="shared" ref="Y8:Y76" si="3">CONCATENATE(L8,X8,O8)</f>
        <v/>
      </c>
      <c r="Z8" s="46" t="str">
        <f>IFERROR(VLOOKUP(Y8,リスト!$P$1:$R$189,3,FALSE),"0")</f>
        <v>0</v>
      </c>
      <c r="AA8" s="43"/>
      <c r="AB8" s="35"/>
      <c r="AC8" s="43"/>
      <c r="AD8" s="35"/>
      <c r="AE8" s="35"/>
      <c r="AF8" s="35" t="str">
        <f>CONCATENATE(O8,Z8)</f>
        <v>0</v>
      </c>
      <c r="AG8" s="35"/>
      <c r="AH8" s="35"/>
      <c r="AI8" s="35"/>
      <c r="AJ8" s="35"/>
      <c r="AK8" s="35"/>
      <c r="AL8" s="35"/>
      <c r="AM8" s="35"/>
      <c r="AN8" s="35"/>
      <c r="AO8" s="35"/>
      <c r="AP8" s="35"/>
      <c r="AQ8" s="35"/>
      <c r="AR8" s="35"/>
      <c r="AS8" s="35"/>
      <c r="AT8" s="35"/>
      <c r="AU8" s="35"/>
      <c r="AV8" s="35"/>
      <c r="AW8" s="35"/>
      <c r="AX8" s="35"/>
      <c r="AY8" s="35"/>
      <c r="AZ8" s="35"/>
      <c r="BA8" s="35"/>
      <c r="BB8" s="35"/>
      <c r="BC8" s="35"/>
      <c r="BD8" s="35"/>
      <c r="BE8" s="35"/>
      <c r="BF8" s="35"/>
    </row>
    <row r="9" spans="1:58" ht="15.6" customHeight="1">
      <c r="A9" s="25"/>
      <c r="B9" s="26"/>
      <c r="C9" s="27"/>
      <c r="D9" s="28" t="str">
        <f>ASC(PHONETIC(B9))</f>
        <v/>
      </c>
      <c r="E9" s="33" t="str">
        <f t="shared" si="1"/>
        <v/>
      </c>
      <c r="F9" s="89"/>
      <c r="G9" s="89"/>
      <c r="H9" s="62"/>
      <c r="I9" s="29"/>
      <c r="J9" s="29"/>
      <c r="K9" s="29"/>
      <c r="L9" s="62"/>
      <c r="M9" s="25"/>
      <c r="N9" s="25"/>
      <c r="O9" s="95"/>
      <c r="P9" s="25"/>
      <c r="Q9" s="30"/>
      <c r="R9" s="31"/>
      <c r="S9" s="32"/>
      <c r="T9" s="30"/>
      <c r="U9" s="31"/>
      <c r="V9" s="58"/>
      <c r="W9" s="94" t="str">
        <f>IFERROR(VLOOKUP(Y9,リスト!$P$1:$Q$189,2,FALSE),"未エントリー")</f>
        <v>未エントリー</v>
      </c>
      <c r="X9" s="87" t="str">
        <f t="shared" si="2"/>
        <v/>
      </c>
      <c r="Y9" s="46" t="str">
        <f t="shared" si="3"/>
        <v/>
      </c>
      <c r="Z9" s="46" t="str">
        <f>IFERROR(VLOOKUP(Y9,リスト!$P$1:$R$189,3,FALSE),"0")</f>
        <v>0</v>
      </c>
      <c r="AA9" s="43"/>
      <c r="AB9" s="35"/>
      <c r="AC9" s="43"/>
      <c r="AD9" s="35"/>
      <c r="AE9" s="35"/>
      <c r="AF9" s="35" t="str">
        <f t="shared" ref="AF9:AF76" si="4">CONCATENATE(O9,Z9)</f>
        <v>0</v>
      </c>
      <c r="AG9" s="35"/>
      <c r="AH9" s="35"/>
      <c r="AI9" s="35"/>
      <c r="AJ9" s="35"/>
      <c r="AK9" s="35"/>
      <c r="AL9" s="35"/>
      <c r="AM9" s="35"/>
      <c r="AN9" s="35"/>
      <c r="AO9" s="35"/>
      <c r="AP9" s="35"/>
      <c r="AQ9" s="35"/>
      <c r="AR9" s="35"/>
      <c r="AS9" s="35"/>
      <c r="AT9" s="35"/>
      <c r="AU9" s="35"/>
      <c r="AV9" s="35"/>
      <c r="AW9" s="35"/>
      <c r="AX9" s="35"/>
      <c r="AY9" s="35"/>
      <c r="AZ9" s="35"/>
      <c r="BA9" s="35"/>
      <c r="BB9" s="35"/>
      <c r="BC9" s="35"/>
      <c r="BD9" s="35"/>
      <c r="BE9" s="35"/>
      <c r="BF9" s="35"/>
    </row>
    <row r="10" spans="1:58" ht="15.6" customHeight="1">
      <c r="A10" s="25"/>
      <c r="B10" s="26"/>
      <c r="C10" s="27"/>
      <c r="D10" s="28" t="str">
        <f t="shared" si="0"/>
        <v/>
      </c>
      <c r="E10" s="33" t="str">
        <f t="shared" si="1"/>
        <v/>
      </c>
      <c r="F10" s="89"/>
      <c r="G10" s="89"/>
      <c r="H10" s="62"/>
      <c r="I10" s="29"/>
      <c r="J10" s="29"/>
      <c r="K10" s="29"/>
      <c r="L10" s="62"/>
      <c r="M10" s="25"/>
      <c r="N10" s="25"/>
      <c r="O10" s="95"/>
      <c r="P10" s="25"/>
      <c r="Q10" s="30"/>
      <c r="R10" s="31"/>
      <c r="S10" s="32"/>
      <c r="T10" s="30"/>
      <c r="U10" s="31"/>
      <c r="V10" s="58"/>
      <c r="W10" s="94" t="str">
        <f>IFERROR(VLOOKUP(Y10,リスト!$P$1:$Q$189,2,FALSE),"未エントリー")</f>
        <v>未エントリー</v>
      </c>
      <c r="X10" s="87" t="str">
        <f t="shared" si="2"/>
        <v/>
      </c>
      <c r="Y10" s="46" t="str">
        <f t="shared" si="3"/>
        <v/>
      </c>
      <c r="Z10" s="46" t="str">
        <f>IFERROR(VLOOKUP(Y10,リスト!$P$1:$R$189,3,FALSE),"0")</f>
        <v>0</v>
      </c>
      <c r="AA10" s="43"/>
      <c r="AB10" s="35"/>
      <c r="AC10" s="43"/>
      <c r="AD10" s="35"/>
      <c r="AE10" s="35"/>
      <c r="AF10" s="35" t="str">
        <f>CONCATENATE(O10,Z10)</f>
        <v>0</v>
      </c>
      <c r="AG10" s="35"/>
      <c r="AH10" s="35"/>
      <c r="AI10" s="35"/>
      <c r="AJ10" s="35"/>
      <c r="AK10" s="35"/>
      <c r="AL10" s="35"/>
      <c r="AM10" s="35"/>
      <c r="AN10" s="35"/>
      <c r="AO10" s="35"/>
      <c r="AP10" s="35"/>
      <c r="AQ10" s="35"/>
      <c r="AR10" s="35"/>
      <c r="AS10" s="35"/>
      <c r="AT10" s="35"/>
      <c r="AU10" s="35"/>
      <c r="AV10" s="35"/>
      <c r="AW10" s="35"/>
      <c r="AX10" s="35"/>
      <c r="AY10" s="35"/>
      <c r="AZ10" s="35"/>
      <c r="BA10" s="35"/>
      <c r="BB10" s="35"/>
      <c r="BC10" s="35"/>
      <c r="BD10" s="35"/>
      <c r="BE10" s="35"/>
      <c r="BF10" s="35"/>
    </row>
    <row r="11" spans="1:58" ht="15.6" customHeight="1">
      <c r="A11" s="25"/>
      <c r="B11" s="26"/>
      <c r="C11" s="27"/>
      <c r="D11" s="28" t="str">
        <f>ASC(PHONETIC(B11))</f>
        <v/>
      </c>
      <c r="E11" s="33" t="str">
        <f t="shared" si="1"/>
        <v/>
      </c>
      <c r="F11" s="89"/>
      <c r="G11" s="89"/>
      <c r="H11" s="62"/>
      <c r="I11" s="29"/>
      <c r="J11" s="29"/>
      <c r="K11" s="29"/>
      <c r="L11" s="62"/>
      <c r="M11" s="25"/>
      <c r="N11" s="25"/>
      <c r="O11" s="95"/>
      <c r="P11" s="25"/>
      <c r="Q11" s="30"/>
      <c r="R11" s="31"/>
      <c r="S11" s="32"/>
      <c r="T11" s="30"/>
      <c r="U11" s="31"/>
      <c r="V11" s="58"/>
      <c r="W11" s="94" t="str">
        <f>IFERROR(VLOOKUP(Y11,リスト!$P$1:$Q$189,2,FALSE),"未エントリー")</f>
        <v>未エントリー</v>
      </c>
      <c r="X11" s="87" t="str">
        <f t="shared" si="2"/>
        <v/>
      </c>
      <c r="Y11" s="46" t="str">
        <f t="shared" si="3"/>
        <v/>
      </c>
      <c r="Z11" s="46" t="str">
        <f>IFERROR(VLOOKUP(Y11,リスト!$P$1:$R$189,3,FALSE),"0")</f>
        <v>0</v>
      </c>
      <c r="AA11" s="43"/>
      <c r="AB11" s="35"/>
      <c r="AC11" s="43"/>
      <c r="AD11" s="35"/>
      <c r="AE11" s="35"/>
      <c r="AF11" s="35" t="str">
        <f t="shared" si="4"/>
        <v>0</v>
      </c>
      <c r="AG11" s="35"/>
      <c r="AH11" s="35"/>
      <c r="AI11" s="35"/>
      <c r="AJ11" s="35"/>
      <c r="AK11" s="35"/>
      <c r="AL11" s="35"/>
      <c r="AM11" s="35"/>
      <c r="AN11" s="35"/>
      <c r="AO11" s="35"/>
      <c r="AP11" s="35"/>
      <c r="AQ11" s="35"/>
      <c r="AR11" s="35"/>
      <c r="AS11" s="35"/>
      <c r="AT11" s="35"/>
      <c r="AU11" s="35"/>
      <c r="AV11" s="35"/>
      <c r="AW11" s="35"/>
      <c r="AX11" s="35"/>
      <c r="AY11" s="35"/>
      <c r="AZ11" s="35"/>
      <c r="BA11" s="35"/>
      <c r="BB11" s="35"/>
      <c r="BC11" s="35"/>
      <c r="BD11" s="35"/>
      <c r="BE11" s="35"/>
      <c r="BF11" s="35"/>
    </row>
    <row r="12" spans="1:58" ht="15.6" customHeight="1">
      <c r="A12" s="25"/>
      <c r="B12" s="26"/>
      <c r="C12" s="27"/>
      <c r="D12" s="28" t="str">
        <f>ASC(PHONETIC(B12))</f>
        <v/>
      </c>
      <c r="E12" s="33" t="str">
        <f t="shared" si="1"/>
        <v/>
      </c>
      <c r="F12" s="89"/>
      <c r="G12" s="89"/>
      <c r="H12" s="62"/>
      <c r="I12" s="29"/>
      <c r="J12" s="29"/>
      <c r="K12" s="29"/>
      <c r="L12" s="62"/>
      <c r="M12" s="25"/>
      <c r="N12" s="25"/>
      <c r="O12" s="95"/>
      <c r="P12" s="25"/>
      <c r="Q12" s="30"/>
      <c r="R12" s="31"/>
      <c r="S12" s="32"/>
      <c r="T12" s="30"/>
      <c r="U12" s="31"/>
      <c r="V12" s="58"/>
      <c r="W12" s="94" t="str">
        <f>IFERROR(VLOOKUP(Y12,リスト!$P$1:$Q$189,2,FALSE),"未エントリー")</f>
        <v>未エントリー</v>
      </c>
      <c r="X12" s="87" t="str">
        <f t="shared" si="2"/>
        <v/>
      </c>
      <c r="Y12" s="46" t="str">
        <f t="shared" si="3"/>
        <v/>
      </c>
      <c r="Z12" s="46" t="str">
        <f>IFERROR(VLOOKUP(Y12,リスト!$P$1:$R$189,3,FALSE),"0")</f>
        <v>0</v>
      </c>
      <c r="AA12" s="43"/>
      <c r="AB12" s="35"/>
      <c r="AC12" s="43"/>
      <c r="AD12" s="35"/>
      <c r="AE12" s="35"/>
      <c r="AF12" s="35" t="str">
        <f t="shared" si="4"/>
        <v>0</v>
      </c>
      <c r="AG12" s="35"/>
      <c r="AH12" s="35"/>
      <c r="AI12" s="35"/>
      <c r="AJ12" s="35"/>
      <c r="AK12" s="35"/>
      <c r="AL12" s="35"/>
      <c r="AM12" s="35"/>
      <c r="AN12" s="35"/>
      <c r="AO12" s="35"/>
      <c r="AP12" s="35"/>
      <c r="AQ12" s="35"/>
      <c r="AR12" s="35"/>
      <c r="AS12" s="35"/>
      <c r="AT12" s="35"/>
      <c r="AU12" s="35"/>
      <c r="AV12" s="35"/>
      <c r="AW12" s="35"/>
      <c r="AX12" s="35"/>
      <c r="AY12" s="35"/>
      <c r="AZ12" s="35"/>
      <c r="BA12" s="35"/>
      <c r="BB12" s="35"/>
      <c r="BC12" s="35"/>
      <c r="BD12" s="35"/>
      <c r="BE12" s="35"/>
      <c r="BF12" s="35"/>
    </row>
    <row r="13" spans="1:58" ht="15.6" customHeight="1">
      <c r="A13" s="25"/>
      <c r="B13" s="26"/>
      <c r="C13" s="27"/>
      <c r="D13" s="28" t="str">
        <f>ASC(PHONETIC(B13))</f>
        <v/>
      </c>
      <c r="E13" s="33" t="str">
        <f t="shared" si="1"/>
        <v/>
      </c>
      <c r="F13" s="89"/>
      <c r="G13" s="89"/>
      <c r="H13" s="62"/>
      <c r="I13" s="29"/>
      <c r="J13" s="29"/>
      <c r="K13" s="29"/>
      <c r="L13" s="62"/>
      <c r="M13" s="25"/>
      <c r="N13" s="25"/>
      <c r="O13" s="95"/>
      <c r="P13" s="25"/>
      <c r="Q13" s="30"/>
      <c r="R13" s="31"/>
      <c r="S13" s="32"/>
      <c r="T13" s="30"/>
      <c r="U13" s="31"/>
      <c r="V13" s="58"/>
      <c r="W13" s="94" t="str">
        <f>IFERROR(VLOOKUP(Y13,リスト!$P$1:$Q$189,2,FALSE),"未エントリー")</f>
        <v>未エントリー</v>
      </c>
      <c r="X13" s="87" t="str">
        <f t="shared" si="2"/>
        <v/>
      </c>
      <c r="Y13" s="46" t="str">
        <f t="shared" si="3"/>
        <v/>
      </c>
      <c r="Z13" s="46" t="str">
        <f>IFERROR(VLOOKUP(Y13,リスト!$P$1:$R$189,3,FALSE),"0")</f>
        <v>0</v>
      </c>
      <c r="AA13" s="43"/>
      <c r="AB13" s="35"/>
      <c r="AC13" s="43"/>
      <c r="AD13" s="35"/>
      <c r="AE13" s="35"/>
      <c r="AF13" s="35" t="str">
        <f t="shared" si="4"/>
        <v>0</v>
      </c>
      <c r="AG13" s="35"/>
      <c r="AH13" s="35"/>
      <c r="AI13" s="35"/>
      <c r="AJ13" s="35"/>
      <c r="AK13" s="35"/>
      <c r="AL13" s="35"/>
      <c r="AM13" s="35"/>
      <c r="AN13" s="35"/>
      <c r="AO13" s="35"/>
      <c r="AP13" s="35"/>
      <c r="AQ13" s="35"/>
      <c r="AR13" s="35"/>
      <c r="AS13" s="35"/>
      <c r="AT13" s="35"/>
      <c r="AU13" s="35"/>
      <c r="AV13" s="35"/>
      <c r="AW13" s="35"/>
      <c r="AX13" s="35"/>
      <c r="AY13" s="35"/>
      <c r="AZ13" s="35"/>
      <c r="BA13" s="35"/>
      <c r="BB13" s="35"/>
      <c r="BC13" s="35"/>
      <c r="BD13" s="35"/>
      <c r="BE13" s="35"/>
      <c r="BF13" s="35"/>
    </row>
    <row r="14" spans="1:58" ht="15.6" customHeight="1">
      <c r="A14" s="25"/>
      <c r="B14" s="26"/>
      <c r="C14" s="27"/>
      <c r="D14" s="28" t="str">
        <f>ASC(PHONETIC(B14))</f>
        <v/>
      </c>
      <c r="E14" s="33" t="str">
        <f t="shared" si="1"/>
        <v/>
      </c>
      <c r="F14" s="89"/>
      <c r="G14" s="89"/>
      <c r="H14" s="62"/>
      <c r="I14" s="29"/>
      <c r="J14" s="29"/>
      <c r="K14" s="29"/>
      <c r="L14" s="62"/>
      <c r="M14" s="25"/>
      <c r="N14" s="25"/>
      <c r="O14" s="95"/>
      <c r="P14" s="25"/>
      <c r="Q14" s="30"/>
      <c r="R14" s="31"/>
      <c r="S14" s="32"/>
      <c r="T14" s="30"/>
      <c r="U14" s="31"/>
      <c r="V14" s="58"/>
      <c r="W14" s="94" t="str">
        <f>IFERROR(VLOOKUP(Y14,リスト!$P$1:$Q$189,2,FALSE),"未エントリー")</f>
        <v>未エントリー</v>
      </c>
      <c r="X14" s="87" t="str">
        <f>LEFT(H14,2)</f>
        <v/>
      </c>
      <c r="Y14" s="46" t="str">
        <f t="shared" si="3"/>
        <v/>
      </c>
      <c r="Z14" s="46" t="str">
        <f>IFERROR(VLOOKUP(Y14,リスト!$P$1:$R$189,3,FALSE),"0")</f>
        <v>0</v>
      </c>
      <c r="AA14" s="43"/>
      <c r="AB14" s="35"/>
      <c r="AC14" s="43"/>
      <c r="AD14" s="35"/>
      <c r="AE14" s="35"/>
      <c r="AF14" s="35" t="str">
        <f t="shared" si="4"/>
        <v>0</v>
      </c>
      <c r="AG14" s="35"/>
      <c r="AH14" s="35"/>
      <c r="AI14" s="35"/>
      <c r="AJ14" s="35"/>
      <c r="AK14" s="35"/>
      <c r="AL14" s="35"/>
      <c r="AM14" s="35"/>
      <c r="AN14" s="35"/>
      <c r="AO14" s="35"/>
      <c r="AP14" s="35"/>
      <c r="AQ14" s="35"/>
      <c r="AR14" s="35"/>
      <c r="AS14" s="35"/>
      <c r="AT14" s="35"/>
      <c r="AU14" s="35"/>
      <c r="AV14" s="35"/>
      <c r="AW14" s="35"/>
      <c r="AX14" s="35"/>
      <c r="AY14" s="35"/>
      <c r="AZ14" s="35"/>
      <c r="BA14" s="35"/>
      <c r="BB14" s="35"/>
      <c r="BC14" s="35"/>
      <c r="BD14" s="35"/>
      <c r="BE14" s="35"/>
      <c r="BF14" s="35"/>
    </row>
    <row r="15" spans="1:58" ht="15.6" customHeight="1">
      <c r="A15" s="25"/>
      <c r="B15" s="26"/>
      <c r="C15" s="27"/>
      <c r="D15" s="28" t="str">
        <f>ASC(PHONETIC(B15))</f>
        <v/>
      </c>
      <c r="E15" s="33" t="str">
        <f t="shared" si="1"/>
        <v/>
      </c>
      <c r="F15" s="89"/>
      <c r="G15" s="89"/>
      <c r="H15" s="62"/>
      <c r="I15" s="29"/>
      <c r="J15" s="29"/>
      <c r="K15" s="29"/>
      <c r="L15" s="62"/>
      <c r="M15" s="25"/>
      <c r="N15" s="25"/>
      <c r="O15" s="95"/>
      <c r="P15" s="25"/>
      <c r="Q15" s="30"/>
      <c r="R15" s="31"/>
      <c r="S15" s="32"/>
      <c r="T15" s="30"/>
      <c r="U15" s="31"/>
      <c r="V15" s="58"/>
      <c r="W15" s="94" t="str">
        <f>IFERROR(VLOOKUP(Y15,リスト!$P$1:$Q$189,2,FALSE),"未エントリー")</f>
        <v>未エントリー</v>
      </c>
      <c r="X15" s="87" t="str">
        <f t="shared" ref="X15:X76" si="5">LEFT(H15,2)</f>
        <v/>
      </c>
      <c r="Y15" s="46" t="str">
        <f t="shared" si="3"/>
        <v/>
      </c>
      <c r="Z15" s="46" t="str">
        <f>IFERROR(VLOOKUP(Y15,リスト!$P$1:$R$189,3,FALSE),"0")</f>
        <v>0</v>
      </c>
      <c r="AA15" s="43"/>
      <c r="AB15" s="35"/>
      <c r="AC15" s="43"/>
      <c r="AD15" s="35"/>
      <c r="AE15" s="35"/>
      <c r="AF15" s="35" t="str">
        <f t="shared" si="4"/>
        <v>0</v>
      </c>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row>
    <row r="16" spans="1:58" ht="15.6" customHeight="1">
      <c r="A16" s="25"/>
      <c r="B16" s="26"/>
      <c r="C16" s="27"/>
      <c r="D16" s="28" t="str">
        <f t="shared" si="0"/>
        <v/>
      </c>
      <c r="E16" s="33" t="str">
        <f t="shared" si="1"/>
        <v/>
      </c>
      <c r="F16" s="89"/>
      <c r="G16" s="89"/>
      <c r="H16" s="62"/>
      <c r="I16" s="29"/>
      <c r="J16" s="29"/>
      <c r="K16" s="29"/>
      <c r="L16" s="62"/>
      <c r="M16" s="25"/>
      <c r="N16" s="25"/>
      <c r="O16" s="95"/>
      <c r="P16" s="25"/>
      <c r="Q16" s="30"/>
      <c r="R16" s="31"/>
      <c r="S16" s="32"/>
      <c r="T16" s="30"/>
      <c r="U16" s="31"/>
      <c r="V16" s="58"/>
      <c r="W16" s="94" t="str">
        <f>IFERROR(VLOOKUP(Y16,リスト!$P$1:$Q$189,2,FALSE),"未エントリー")</f>
        <v>未エントリー</v>
      </c>
      <c r="X16" s="87" t="str">
        <f t="shared" si="5"/>
        <v/>
      </c>
      <c r="Y16" s="46" t="str">
        <f t="shared" si="3"/>
        <v/>
      </c>
      <c r="Z16" s="46" t="str">
        <f>IFERROR(VLOOKUP(Y16,リスト!$P$1:$R$189,3,FALSE),"0")</f>
        <v>0</v>
      </c>
      <c r="AA16" s="43"/>
      <c r="AB16" s="35"/>
      <c r="AC16" s="43"/>
      <c r="AD16" s="35"/>
      <c r="AE16" s="35"/>
      <c r="AF16" s="35" t="str">
        <f t="shared" si="4"/>
        <v>0</v>
      </c>
      <c r="AG16" s="35"/>
      <c r="AH16" s="35"/>
      <c r="AI16" s="35"/>
      <c r="AJ16" s="35"/>
      <c r="AK16" s="35"/>
      <c r="AL16" s="35"/>
      <c r="AM16" s="35"/>
      <c r="AN16" s="35"/>
      <c r="AO16" s="35"/>
      <c r="AP16" s="35"/>
      <c r="AQ16" s="35"/>
      <c r="AR16" s="35"/>
      <c r="AS16" s="35"/>
      <c r="AT16" s="35"/>
      <c r="AU16" s="35"/>
      <c r="AV16" s="35"/>
      <c r="AW16" s="35"/>
      <c r="AX16" s="35"/>
      <c r="AY16" s="35"/>
      <c r="AZ16" s="35"/>
      <c r="BA16" s="35"/>
      <c r="BB16" s="35"/>
      <c r="BC16" s="35"/>
      <c r="BD16" s="35"/>
      <c r="BE16" s="35"/>
      <c r="BF16" s="35"/>
    </row>
    <row r="17" spans="1:58" ht="15.6" customHeight="1">
      <c r="A17" s="25"/>
      <c r="B17" s="26"/>
      <c r="C17" s="27"/>
      <c r="D17" s="28" t="str">
        <f>ASC(PHONETIC(B17))</f>
        <v/>
      </c>
      <c r="E17" s="33" t="str">
        <f t="shared" si="1"/>
        <v/>
      </c>
      <c r="F17" s="89"/>
      <c r="G17" s="89"/>
      <c r="H17" s="62"/>
      <c r="I17" s="29"/>
      <c r="J17" s="29"/>
      <c r="K17" s="29"/>
      <c r="L17" s="62"/>
      <c r="M17" s="25"/>
      <c r="N17" s="25"/>
      <c r="O17" s="95"/>
      <c r="P17" s="25"/>
      <c r="Q17" s="30"/>
      <c r="R17" s="31"/>
      <c r="S17" s="32"/>
      <c r="T17" s="30"/>
      <c r="U17" s="31"/>
      <c r="V17" s="58"/>
      <c r="W17" s="94" t="str">
        <f>IFERROR(VLOOKUP(Y17,リスト!$P$1:$Q$189,2,FALSE),"未エントリー")</f>
        <v>未エントリー</v>
      </c>
      <c r="X17" s="87" t="str">
        <f t="shared" si="5"/>
        <v/>
      </c>
      <c r="Y17" s="46" t="str">
        <f t="shared" si="3"/>
        <v/>
      </c>
      <c r="Z17" s="46" t="str">
        <f>IFERROR(VLOOKUP(Y17,リスト!$P$1:$R$189,3,FALSE),"0")</f>
        <v>0</v>
      </c>
      <c r="AA17" s="43"/>
      <c r="AB17" s="35"/>
      <c r="AC17" s="43"/>
      <c r="AD17" s="35"/>
      <c r="AE17" s="35"/>
      <c r="AF17" s="35" t="str">
        <f t="shared" si="4"/>
        <v>0</v>
      </c>
      <c r="AG17" s="35"/>
      <c r="AH17" s="35"/>
      <c r="AI17" s="35"/>
      <c r="AJ17" s="35"/>
      <c r="AK17" s="35"/>
      <c r="AL17" s="35"/>
      <c r="AM17" s="35"/>
      <c r="AN17" s="35"/>
      <c r="AO17" s="35"/>
      <c r="AP17" s="35"/>
      <c r="AQ17" s="35"/>
      <c r="AR17" s="35"/>
      <c r="AS17" s="35"/>
      <c r="AT17" s="35"/>
      <c r="AU17" s="35"/>
      <c r="AV17" s="35"/>
      <c r="AW17" s="35"/>
      <c r="AX17" s="35"/>
      <c r="AY17" s="35"/>
      <c r="AZ17" s="35"/>
      <c r="BA17" s="35"/>
      <c r="BB17" s="35"/>
      <c r="BC17" s="35"/>
      <c r="BD17" s="35"/>
      <c r="BE17" s="35"/>
      <c r="BF17" s="35"/>
    </row>
    <row r="18" spans="1:58" ht="15.6" customHeight="1">
      <c r="A18" s="25"/>
      <c r="B18" s="26"/>
      <c r="C18" s="27"/>
      <c r="D18" s="28" t="str">
        <f t="shared" si="0"/>
        <v/>
      </c>
      <c r="E18" s="33" t="str">
        <f t="shared" si="1"/>
        <v/>
      </c>
      <c r="F18" s="89"/>
      <c r="G18" s="89"/>
      <c r="H18" s="62"/>
      <c r="I18" s="29"/>
      <c r="J18" s="29"/>
      <c r="K18" s="29"/>
      <c r="L18" s="62"/>
      <c r="M18" s="25"/>
      <c r="N18" s="25"/>
      <c r="O18" s="95"/>
      <c r="P18" s="25"/>
      <c r="Q18" s="30"/>
      <c r="R18" s="31"/>
      <c r="S18" s="32"/>
      <c r="T18" s="30"/>
      <c r="U18" s="31"/>
      <c r="V18" s="58"/>
      <c r="W18" s="94" t="str">
        <f>IFERROR(VLOOKUP(Y18,リスト!$P$1:$Q$189,2,FALSE),"未エントリー")</f>
        <v>未エントリー</v>
      </c>
      <c r="X18" s="87" t="str">
        <f t="shared" si="5"/>
        <v/>
      </c>
      <c r="Y18" s="46" t="str">
        <f t="shared" si="3"/>
        <v/>
      </c>
      <c r="Z18" s="46" t="str">
        <f>IFERROR(VLOOKUP(Y18,リスト!$P$1:$R$189,3,FALSE),"0")</f>
        <v>0</v>
      </c>
      <c r="AA18" s="43"/>
      <c r="AB18" s="35"/>
      <c r="AC18" s="43"/>
      <c r="AD18" s="35"/>
      <c r="AE18" s="35"/>
      <c r="AF18" s="35" t="str">
        <f t="shared" si="4"/>
        <v>0</v>
      </c>
      <c r="AG18" s="35"/>
      <c r="AH18" s="35"/>
      <c r="AI18" s="35"/>
      <c r="AJ18" s="35"/>
      <c r="AK18" s="35"/>
      <c r="AL18" s="35"/>
      <c r="AM18" s="35"/>
      <c r="AN18" s="35"/>
      <c r="AO18" s="35"/>
      <c r="AP18" s="35"/>
      <c r="AQ18" s="35"/>
      <c r="AR18" s="35"/>
      <c r="AS18" s="35"/>
      <c r="AT18" s="35"/>
      <c r="AU18" s="35"/>
      <c r="AV18" s="35"/>
      <c r="AW18" s="35"/>
      <c r="AX18" s="35"/>
      <c r="AY18" s="35"/>
      <c r="AZ18" s="35"/>
      <c r="BA18" s="35"/>
      <c r="BB18" s="35"/>
      <c r="BC18" s="35"/>
      <c r="BD18" s="35"/>
      <c r="BE18" s="35"/>
      <c r="BF18" s="35"/>
    </row>
    <row r="19" spans="1:58" ht="15.6" customHeight="1">
      <c r="A19" s="25"/>
      <c r="B19" s="26"/>
      <c r="C19" s="27"/>
      <c r="D19" s="28" t="str">
        <f t="shared" si="0"/>
        <v/>
      </c>
      <c r="E19" s="33" t="str">
        <f t="shared" si="1"/>
        <v/>
      </c>
      <c r="F19" s="89"/>
      <c r="G19" s="89"/>
      <c r="H19" s="62"/>
      <c r="I19" s="29"/>
      <c r="J19" s="29"/>
      <c r="K19" s="29"/>
      <c r="L19" s="62"/>
      <c r="M19" s="25"/>
      <c r="N19" s="25"/>
      <c r="O19" s="95"/>
      <c r="P19" s="25"/>
      <c r="Q19" s="30"/>
      <c r="R19" s="31"/>
      <c r="S19" s="32"/>
      <c r="T19" s="30"/>
      <c r="U19" s="31"/>
      <c r="V19" s="58"/>
      <c r="W19" s="94" t="str">
        <f>IFERROR(VLOOKUP(Y19,リスト!$P$1:$Q$189,2,FALSE),"未エントリー")</f>
        <v>未エントリー</v>
      </c>
      <c r="X19" s="87" t="str">
        <f t="shared" si="5"/>
        <v/>
      </c>
      <c r="Y19" s="46" t="str">
        <f t="shared" si="3"/>
        <v/>
      </c>
      <c r="Z19" s="46" t="str">
        <f>IFERROR(VLOOKUP(Y19,リスト!$P$1:$R$189,3,FALSE),"0")</f>
        <v>0</v>
      </c>
      <c r="AA19" s="43"/>
      <c r="AB19" s="35"/>
      <c r="AC19" s="43"/>
      <c r="AD19" s="35"/>
      <c r="AE19" s="35"/>
      <c r="AF19" s="35" t="str">
        <f t="shared" si="4"/>
        <v>0</v>
      </c>
      <c r="AG19" s="35"/>
      <c r="AH19" s="35"/>
      <c r="AI19" s="35"/>
      <c r="AJ19" s="35"/>
      <c r="AK19" s="35"/>
      <c r="AL19" s="35"/>
      <c r="AM19" s="35"/>
      <c r="AN19" s="35"/>
      <c r="AO19" s="35"/>
      <c r="AP19" s="35"/>
      <c r="AQ19" s="35"/>
      <c r="AR19" s="35"/>
      <c r="AS19" s="35"/>
      <c r="AT19" s="35"/>
      <c r="AU19" s="35"/>
      <c r="AV19" s="35"/>
      <c r="AW19" s="35"/>
      <c r="AX19" s="35"/>
      <c r="AY19" s="35"/>
      <c r="AZ19" s="35"/>
      <c r="BA19" s="35"/>
      <c r="BB19" s="35"/>
      <c r="BC19" s="35"/>
      <c r="BD19" s="35"/>
      <c r="BE19" s="35"/>
      <c r="BF19" s="35"/>
    </row>
    <row r="20" spans="1:58" ht="15.6" customHeight="1">
      <c r="A20" s="25"/>
      <c r="B20" s="26"/>
      <c r="C20" s="27"/>
      <c r="D20" s="28" t="str">
        <f t="shared" si="0"/>
        <v/>
      </c>
      <c r="E20" s="33" t="str">
        <f t="shared" si="1"/>
        <v/>
      </c>
      <c r="F20" s="89"/>
      <c r="G20" s="89"/>
      <c r="H20" s="62"/>
      <c r="I20" s="29"/>
      <c r="J20" s="29"/>
      <c r="K20" s="29"/>
      <c r="L20" s="62"/>
      <c r="M20" s="25"/>
      <c r="N20" s="25"/>
      <c r="O20" s="95"/>
      <c r="P20" s="25"/>
      <c r="Q20" s="30"/>
      <c r="R20" s="31"/>
      <c r="S20" s="32"/>
      <c r="T20" s="30"/>
      <c r="U20" s="31"/>
      <c r="V20" s="58"/>
      <c r="W20" s="94" t="str">
        <f>IFERROR(VLOOKUP(Y20,リスト!$P$1:$Q$189,2,FALSE),"未エントリー")</f>
        <v>未エントリー</v>
      </c>
      <c r="X20" s="87" t="str">
        <f t="shared" si="5"/>
        <v/>
      </c>
      <c r="Y20" s="46" t="str">
        <f t="shared" si="3"/>
        <v/>
      </c>
      <c r="Z20" s="46" t="str">
        <f>IFERROR(VLOOKUP(Y20,リスト!$P$1:$R$189,3,FALSE),"0")</f>
        <v>0</v>
      </c>
      <c r="AA20" s="43"/>
      <c r="AB20" s="35"/>
      <c r="AC20" s="43"/>
      <c r="AD20" s="35"/>
      <c r="AE20" s="35"/>
      <c r="AF20" s="35" t="str">
        <f t="shared" si="4"/>
        <v>0</v>
      </c>
      <c r="AG20" s="35"/>
      <c r="AH20" s="35"/>
      <c r="AI20" s="35"/>
      <c r="AJ20" s="35"/>
      <c r="AK20" s="35"/>
      <c r="AL20" s="35"/>
      <c r="AM20" s="35"/>
      <c r="AN20" s="35"/>
      <c r="AO20" s="35"/>
      <c r="AP20" s="35"/>
      <c r="AQ20" s="35"/>
      <c r="AR20" s="35"/>
      <c r="AS20" s="35"/>
      <c r="AT20" s="35"/>
      <c r="AU20" s="35"/>
      <c r="AV20" s="35"/>
      <c r="AW20" s="35"/>
      <c r="AX20" s="35"/>
      <c r="AY20" s="35"/>
      <c r="AZ20" s="35"/>
      <c r="BA20" s="35"/>
      <c r="BB20" s="35"/>
      <c r="BC20" s="35"/>
      <c r="BD20" s="35"/>
      <c r="BE20" s="35"/>
      <c r="BF20" s="35"/>
    </row>
    <row r="21" spans="1:58" ht="15.6" customHeight="1">
      <c r="A21" s="25"/>
      <c r="B21" s="26"/>
      <c r="C21" s="27"/>
      <c r="D21" s="28" t="str">
        <f t="shared" si="0"/>
        <v/>
      </c>
      <c r="E21" s="33" t="str">
        <f t="shared" si="1"/>
        <v/>
      </c>
      <c r="F21" s="89"/>
      <c r="G21" s="89"/>
      <c r="H21" s="62"/>
      <c r="I21" s="29"/>
      <c r="J21" s="29"/>
      <c r="K21" s="29"/>
      <c r="L21" s="62"/>
      <c r="M21" s="25"/>
      <c r="N21" s="25"/>
      <c r="O21" s="95"/>
      <c r="P21" s="25"/>
      <c r="Q21" s="30"/>
      <c r="R21" s="31"/>
      <c r="S21" s="32"/>
      <c r="T21" s="30"/>
      <c r="U21" s="31"/>
      <c r="V21" s="58"/>
      <c r="W21" s="94" t="str">
        <f>IFERROR(VLOOKUP(Y21,リスト!$P$1:$Q$189,2,FALSE),"未エントリー")</f>
        <v>未エントリー</v>
      </c>
      <c r="X21" s="87" t="str">
        <f t="shared" si="5"/>
        <v/>
      </c>
      <c r="Y21" s="46" t="str">
        <f t="shared" si="3"/>
        <v/>
      </c>
      <c r="Z21" s="46" t="str">
        <f>IFERROR(VLOOKUP(Y21,リスト!$P$1:$R$189,3,FALSE),"0")</f>
        <v>0</v>
      </c>
      <c r="AA21" s="43"/>
      <c r="AB21" s="83"/>
      <c r="AC21" s="46"/>
      <c r="AD21" s="35"/>
      <c r="AE21" s="35"/>
      <c r="AF21" s="35" t="str">
        <f t="shared" si="4"/>
        <v>0</v>
      </c>
      <c r="AG21" s="35"/>
      <c r="AH21" s="35"/>
      <c r="AI21" s="35"/>
      <c r="AJ21" s="35"/>
      <c r="AK21" s="35"/>
      <c r="AL21" s="35"/>
      <c r="AM21" s="35"/>
      <c r="AN21" s="35"/>
      <c r="AO21" s="35"/>
      <c r="AP21" s="35"/>
      <c r="AQ21" s="35"/>
      <c r="AR21" s="35"/>
      <c r="AS21" s="35"/>
      <c r="AT21" s="35"/>
      <c r="AU21" s="35"/>
      <c r="AV21" s="35"/>
      <c r="AW21" s="35"/>
      <c r="AX21" s="35"/>
      <c r="AY21" s="35"/>
      <c r="AZ21" s="35"/>
      <c r="BA21" s="35"/>
      <c r="BB21" s="35"/>
      <c r="BC21" s="35"/>
      <c r="BD21" s="35"/>
      <c r="BE21" s="35"/>
      <c r="BF21" s="35"/>
    </row>
    <row r="22" spans="1:58" ht="15.6" customHeight="1">
      <c r="A22" s="25"/>
      <c r="B22" s="26"/>
      <c r="C22" s="27"/>
      <c r="D22" s="28" t="str">
        <f t="shared" si="0"/>
        <v/>
      </c>
      <c r="E22" s="33" t="str">
        <f t="shared" si="1"/>
        <v/>
      </c>
      <c r="F22" s="89"/>
      <c r="G22" s="89"/>
      <c r="H22" s="62"/>
      <c r="I22" s="29"/>
      <c r="J22" s="29"/>
      <c r="K22" s="29"/>
      <c r="L22" s="62"/>
      <c r="M22" s="25"/>
      <c r="N22" s="25"/>
      <c r="O22" s="95"/>
      <c r="P22" s="25"/>
      <c r="Q22" s="30"/>
      <c r="R22" s="31"/>
      <c r="S22" s="32"/>
      <c r="T22" s="30"/>
      <c r="U22" s="31"/>
      <c r="V22" s="58"/>
      <c r="W22" s="94" t="str">
        <f>IFERROR(VLOOKUP(Y22,リスト!$P$1:$Q$189,2,FALSE),"未エントリー")</f>
        <v>未エントリー</v>
      </c>
      <c r="X22" s="87" t="str">
        <f t="shared" si="5"/>
        <v/>
      </c>
      <c r="Y22" s="46" t="str">
        <f t="shared" si="3"/>
        <v/>
      </c>
      <c r="Z22" s="46" t="str">
        <f>IFERROR(VLOOKUP(Y22,リスト!$P$1:$R$189,3,FALSE),"0")</f>
        <v>0</v>
      </c>
      <c r="AA22" s="43"/>
      <c r="AB22" s="83"/>
      <c r="AC22" s="46"/>
      <c r="AD22" s="35"/>
      <c r="AE22" s="35"/>
      <c r="AF22" s="35" t="str">
        <f t="shared" si="4"/>
        <v>0</v>
      </c>
      <c r="AG22" s="35"/>
      <c r="AH22" s="35"/>
      <c r="AI22" s="35"/>
      <c r="AJ22" s="35"/>
      <c r="AK22" s="35"/>
      <c r="AL22" s="35"/>
      <c r="AM22" s="35"/>
      <c r="AN22" s="35"/>
      <c r="AO22" s="35"/>
      <c r="AP22" s="35"/>
      <c r="AQ22" s="35"/>
      <c r="AR22" s="35"/>
      <c r="AS22" s="35"/>
      <c r="AT22" s="35"/>
      <c r="AU22" s="35"/>
      <c r="AV22" s="35"/>
      <c r="AW22" s="35"/>
      <c r="AX22" s="35"/>
      <c r="AY22" s="35"/>
      <c r="AZ22" s="35"/>
      <c r="BA22" s="35"/>
      <c r="BB22" s="35"/>
      <c r="BC22" s="35"/>
      <c r="BD22" s="35"/>
      <c r="BE22" s="35"/>
      <c r="BF22" s="35"/>
    </row>
    <row r="23" spans="1:58" ht="15.6" customHeight="1">
      <c r="A23" s="25"/>
      <c r="B23" s="26"/>
      <c r="C23" s="27"/>
      <c r="D23" s="28" t="str">
        <f t="shared" si="0"/>
        <v/>
      </c>
      <c r="E23" s="33" t="str">
        <f t="shared" si="1"/>
        <v/>
      </c>
      <c r="F23" s="89"/>
      <c r="G23" s="89"/>
      <c r="H23" s="62"/>
      <c r="I23" s="29"/>
      <c r="J23" s="29"/>
      <c r="K23" s="29"/>
      <c r="L23" s="62"/>
      <c r="M23" s="25"/>
      <c r="N23" s="25"/>
      <c r="O23" s="95"/>
      <c r="P23" s="25"/>
      <c r="Q23" s="30"/>
      <c r="R23" s="31"/>
      <c r="S23" s="32"/>
      <c r="T23" s="30"/>
      <c r="U23" s="31"/>
      <c r="V23" s="58"/>
      <c r="W23" s="94" t="str">
        <f>IFERROR(VLOOKUP(Y23,リスト!$P$1:$Q$189,2,FALSE),"未エントリー")</f>
        <v>未エントリー</v>
      </c>
      <c r="X23" s="87" t="str">
        <f t="shared" si="5"/>
        <v/>
      </c>
      <c r="Y23" s="46" t="str">
        <f t="shared" si="3"/>
        <v/>
      </c>
      <c r="Z23" s="46" t="str">
        <f>IFERROR(VLOOKUP(Y23,リスト!$P$1:$R$189,3,FALSE),"0")</f>
        <v>0</v>
      </c>
      <c r="AA23" s="43"/>
      <c r="AB23" s="83"/>
      <c r="AC23" s="46"/>
      <c r="AD23" s="35"/>
      <c r="AE23" s="35"/>
      <c r="AF23" s="35" t="str">
        <f t="shared" si="4"/>
        <v>0</v>
      </c>
      <c r="AG23" s="35"/>
      <c r="AH23" s="35"/>
      <c r="AI23" s="35"/>
      <c r="AJ23" s="35"/>
      <c r="AK23" s="35"/>
      <c r="AL23" s="35"/>
      <c r="AM23" s="35"/>
      <c r="AN23" s="35"/>
      <c r="AO23" s="35"/>
      <c r="AP23" s="35"/>
      <c r="AQ23" s="35"/>
      <c r="AR23" s="35"/>
      <c r="AS23" s="35"/>
      <c r="AT23" s="35"/>
      <c r="AU23" s="35"/>
      <c r="AV23" s="35"/>
      <c r="AW23" s="35"/>
      <c r="AX23" s="35"/>
      <c r="AY23" s="35"/>
      <c r="AZ23" s="35"/>
      <c r="BA23" s="35"/>
      <c r="BB23" s="35"/>
      <c r="BC23" s="35"/>
      <c r="BD23" s="35"/>
      <c r="BE23" s="35"/>
      <c r="BF23" s="35"/>
    </row>
    <row r="24" spans="1:58" ht="15.6" customHeight="1">
      <c r="A24" s="25"/>
      <c r="B24" s="26"/>
      <c r="C24" s="27"/>
      <c r="D24" s="28" t="str">
        <f t="shared" si="0"/>
        <v/>
      </c>
      <c r="E24" s="33" t="str">
        <f t="shared" si="1"/>
        <v/>
      </c>
      <c r="F24" s="89"/>
      <c r="G24" s="89"/>
      <c r="H24" s="62"/>
      <c r="I24" s="29"/>
      <c r="J24" s="29"/>
      <c r="K24" s="29"/>
      <c r="L24" s="62"/>
      <c r="M24" s="25"/>
      <c r="N24" s="25"/>
      <c r="O24" s="95"/>
      <c r="P24" s="25"/>
      <c r="Q24" s="30"/>
      <c r="R24" s="31"/>
      <c r="S24" s="32"/>
      <c r="T24" s="30"/>
      <c r="U24" s="31"/>
      <c r="V24" s="58"/>
      <c r="W24" s="94" t="str">
        <f>IFERROR(VLOOKUP(Y24,リスト!$P$1:$Q$189,2,FALSE),"未エントリー")</f>
        <v>未エントリー</v>
      </c>
      <c r="X24" s="87" t="str">
        <f t="shared" si="5"/>
        <v/>
      </c>
      <c r="Y24" s="46" t="str">
        <f t="shared" si="3"/>
        <v/>
      </c>
      <c r="Z24" s="46" t="str">
        <f>IFERROR(VLOOKUP(Y24,リスト!$P$1:$R$189,3,FALSE),"0")</f>
        <v>0</v>
      </c>
      <c r="AA24" s="43"/>
      <c r="AB24" s="83"/>
      <c r="AC24" s="46"/>
      <c r="AD24" s="35"/>
      <c r="AE24" s="35"/>
      <c r="AF24" s="35" t="str">
        <f t="shared" si="4"/>
        <v>0</v>
      </c>
      <c r="AG24" s="35"/>
      <c r="AH24" s="35"/>
      <c r="AI24" s="35"/>
      <c r="AJ24" s="35"/>
      <c r="AK24" s="35"/>
      <c r="AL24" s="35"/>
      <c r="AM24" s="35"/>
      <c r="AN24" s="35"/>
      <c r="AO24" s="35"/>
      <c r="AP24" s="35"/>
      <c r="AQ24" s="35"/>
      <c r="AR24" s="35"/>
      <c r="AS24" s="35"/>
      <c r="AT24" s="35"/>
      <c r="AU24" s="35"/>
      <c r="AV24" s="35"/>
      <c r="AW24" s="35"/>
      <c r="AX24" s="35"/>
      <c r="AY24" s="35"/>
      <c r="AZ24" s="35"/>
      <c r="BA24" s="35"/>
      <c r="BB24" s="35"/>
      <c r="BC24" s="35"/>
      <c r="BD24" s="35"/>
      <c r="BE24" s="35"/>
      <c r="BF24" s="35"/>
    </row>
    <row r="25" spans="1:58" ht="15.6" customHeight="1">
      <c r="A25" s="25"/>
      <c r="B25" s="26"/>
      <c r="C25" s="27"/>
      <c r="D25" s="28" t="str">
        <f t="shared" si="0"/>
        <v/>
      </c>
      <c r="E25" s="33" t="str">
        <f t="shared" si="1"/>
        <v/>
      </c>
      <c r="F25" s="89"/>
      <c r="G25" s="89"/>
      <c r="H25" s="62"/>
      <c r="I25" s="29"/>
      <c r="J25" s="29"/>
      <c r="K25" s="29"/>
      <c r="L25" s="62"/>
      <c r="M25" s="25"/>
      <c r="N25" s="25"/>
      <c r="O25" s="95"/>
      <c r="P25" s="25"/>
      <c r="Q25" s="30"/>
      <c r="R25" s="31"/>
      <c r="S25" s="32"/>
      <c r="T25" s="30"/>
      <c r="U25" s="31"/>
      <c r="V25" s="58"/>
      <c r="W25" s="94" t="str">
        <f>IFERROR(VLOOKUP(Y25,リスト!$P$1:$Q$189,2,FALSE),"未エントリー")</f>
        <v>未エントリー</v>
      </c>
      <c r="X25" s="87" t="str">
        <f t="shared" si="5"/>
        <v/>
      </c>
      <c r="Y25" s="46" t="str">
        <f t="shared" si="3"/>
        <v/>
      </c>
      <c r="Z25" s="46" t="str">
        <f>IFERROR(VLOOKUP(Y25,リスト!$P$1:$R$189,3,FALSE),"0")</f>
        <v>0</v>
      </c>
      <c r="AA25" s="43"/>
      <c r="AB25" s="43"/>
      <c r="AC25" s="46"/>
      <c r="AD25" s="35"/>
      <c r="AE25" s="35"/>
      <c r="AF25" s="35" t="str">
        <f t="shared" si="4"/>
        <v>0</v>
      </c>
      <c r="AG25" s="35"/>
      <c r="AH25" s="35"/>
      <c r="AI25" s="35"/>
      <c r="AJ25" s="35"/>
      <c r="AK25" s="35"/>
      <c r="AL25" s="35"/>
      <c r="AM25" s="35"/>
      <c r="AN25" s="35"/>
      <c r="AO25" s="35"/>
      <c r="AP25" s="35"/>
      <c r="AQ25" s="35"/>
      <c r="AR25" s="35"/>
      <c r="AS25" s="35"/>
      <c r="AT25" s="35"/>
      <c r="AU25" s="35"/>
      <c r="AV25" s="35"/>
      <c r="AW25" s="35"/>
      <c r="AX25" s="35"/>
      <c r="AY25" s="35"/>
      <c r="AZ25" s="35"/>
      <c r="BA25" s="35"/>
      <c r="BB25" s="35"/>
      <c r="BC25" s="35"/>
      <c r="BD25" s="35"/>
      <c r="BE25" s="35"/>
      <c r="BF25" s="35"/>
    </row>
    <row r="26" spans="1:58" ht="15.6" customHeight="1">
      <c r="A26" s="25"/>
      <c r="B26" s="26"/>
      <c r="C26" s="27"/>
      <c r="D26" s="28" t="str">
        <f t="shared" si="0"/>
        <v/>
      </c>
      <c r="E26" s="33" t="str">
        <f t="shared" si="1"/>
        <v/>
      </c>
      <c r="F26" s="89"/>
      <c r="G26" s="89"/>
      <c r="H26" s="62"/>
      <c r="I26" s="29"/>
      <c r="J26" s="29"/>
      <c r="K26" s="29"/>
      <c r="L26" s="62"/>
      <c r="M26" s="25"/>
      <c r="N26" s="25"/>
      <c r="O26" s="95"/>
      <c r="P26" s="25"/>
      <c r="Q26" s="30"/>
      <c r="R26" s="31"/>
      <c r="S26" s="32"/>
      <c r="T26" s="30"/>
      <c r="U26" s="31"/>
      <c r="V26" s="58"/>
      <c r="W26" s="94" t="str">
        <f>IFERROR(VLOOKUP(Y26,リスト!$P$1:$Q$189,2,FALSE),"未エントリー")</f>
        <v>未エントリー</v>
      </c>
      <c r="X26" s="87" t="str">
        <f t="shared" si="5"/>
        <v/>
      </c>
      <c r="Y26" s="46" t="str">
        <f t="shared" si="3"/>
        <v/>
      </c>
      <c r="Z26" s="46" t="str">
        <f>IFERROR(VLOOKUP(Y26,リスト!$P$1:$R$189,3,FALSE),"0")</f>
        <v>0</v>
      </c>
      <c r="AA26" s="43"/>
      <c r="AB26" s="43"/>
      <c r="AC26" s="46"/>
      <c r="AD26" s="35"/>
      <c r="AE26" s="35"/>
      <c r="AF26" s="35" t="str">
        <f t="shared" si="4"/>
        <v>0</v>
      </c>
      <c r="AG26" s="35"/>
      <c r="AH26" s="35"/>
      <c r="AI26" s="35"/>
      <c r="AJ26" s="35"/>
      <c r="AK26" s="35"/>
      <c r="AL26" s="35"/>
      <c r="AM26" s="35"/>
      <c r="AN26" s="35"/>
      <c r="AO26" s="35"/>
      <c r="AP26" s="35"/>
      <c r="AQ26" s="35"/>
      <c r="AR26" s="35"/>
      <c r="AS26" s="35"/>
      <c r="AT26" s="35"/>
      <c r="AU26" s="35"/>
      <c r="AV26" s="35"/>
      <c r="AW26" s="35"/>
      <c r="AX26" s="35"/>
      <c r="AY26" s="35"/>
      <c r="AZ26" s="35"/>
      <c r="BA26" s="35"/>
      <c r="BB26" s="35"/>
      <c r="BC26" s="35"/>
      <c r="BD26" s="35"/>
      <c r="BE26" s="35"/>
      <c r="BF26" s="35"/>
    </row>
    <row r="27" spans="1:58" ht="15.6" customHeight="1">
      <c r="A27" s="25"/>
      <c r="B27" s="26"/>
      <c r="C27" s="27"/>
      <c r="D27" s="28" t="str">
        <f t="shared" si="0"/>
        <v/>
      </c>
      <c r="E27" s="33" t="str">
        <f t="shared" si="1"/>
        <v/>
      </c>
      <c r="F27" s="89"/>
      <c r="G27" s="89"/>
      <c r="H27" s="62"/>
      <c r="I27" s="29"/>
      <c r="J27" s="29"/>
      <c r="K27" s="29"/>
      <c r="L27" s="62"/>
      <c r="M27" s="25"/>
      <c r="N27" s="25"/>
      <c r="O27" s="95"/>
      <c r="P27" s="25"/>
      <c r="Q27" s="30"/>
      <c r="R27" s="31"/>
      <c r="S27" s="32"/>
      <c r="T27" s="30"/>
      <c r="U27" s="31"/>
      <c r="V27" s="58"/>
      <c r="W27" s="94" t="str">
        <f>IFERROR(VLOOKUP(Y27,リスト!$P$1:$Q$189,2,FALSE),"未エントリー")</f>
        <v>未エントリー</v>
      </c>
      <c r="X27" s="87" t="str">
        <f t="shared" si="5"/>
        <v/>
      </c>
      <c r="Y27" s="46" t="str">
        <f t="shared" si="3"/>
        <v/>
      </c>
      <c r="Z27" s="46" t="str">
        <f>IFERROR(VLOOKUP(Y27,リスト!$P$1:$R$189,3,FALSE),"0")</f>
        <v>0</v>
      </c>
      <c r="AA27" s="43"/>
      <c r="AB27" s="43"/>
      <c r="AC27" s="46"/>
      <c r="AD27" s="35"/>
      <c r="AE27" s="35"/>
      <c r="AF27" s="35" t="str">
        <f t="shared" si="4"/>
        <v>0</v>
      </c>
      <c r="AG27" s="35"/>
      <c r="AH27" s="35"/>
      <c r="AI27" s="35"/>
      <c r="AJ27" s="35"/>
      <c r="AK27" s="35"/>
      <c r="AL27" s="35"/>
      <c r="AM27" s="35"/>
      <c r="AN27" s="35"/>
      <c r="AO27" s="35"/>
      <c r="AP27" s="35"/>
      <c r="AQ27" s="35"/>
      <c r="AR27" s="35"/>
      <c r="AS27" s="35"/>
      <c r="AT27" s="35"/>
      <c r="AU27" s="35"/>
      <c r="AV27" s="35"/>
      <c r="AW27" s="35"/>
      <c r="AX27" s="35"/>
      <c r="AY27" s="35"/>
      <c r="AZ27" s="35"/>
      <c r="BA27" s="35"/>
      <c r="BB27" s="35"/>
      <c r="BC27" s="35"/>
      <c r="BD27" s="35"/>
      <c r="BE27" s="35"/>
      <c r="BF27" s="35"/>
    </row>
    <row r="28" spans="1:58" ht="15.6" customHeight="1">
      <c r="A28" s="25"/>
      <c r="B28" s="26"/>
      <c r="C28" s="27"/>
      <c r="D28" s="28" t="str">
        <f t="shared" si="0"/>
        <v/>
      </c>
      <c r="E28" s="33" t="str">
        <f t="shared" si="1"/>
        <v/>
      </c>
      <c r="F28" s="89"/>
      <c r="G28" s="89"/>
      <c r="H28" s="62"/>
      <c r="I28" s="29"/>
      <c r="J28" s="29"/>
      <c r="K28" s="29"/>
      <c r="L28" s="62"/>
      <c r="M28" s="25"/>
      <c r="N28" s="25"/>
      <c r="O28" s="95"/>
      <c r="P28" s="25"/>
      <c r="Q28" s="30"/>
      <c r="R28" s="31"/>
      <c r="S28" s="32"/>
      <c r="T28" s="30"/>
      <c r="U28" s="31"/>
      <c r="V28" s="58"/>
      <c r="W28" s="94" t="str">
        <f>IFERROR(VLOOKUP(Y28,リスト!$P$1:$Q$189,2,FALSE),"未エントリー")</f>
        <v>未エントリー</v>
      </c>
      <c r="X28" s="87" t="str">
        <f t="shared" si="5"/>
        <v/>
      </c>
      <c r="Y28" s="46" t="str">
        <f t="shared" si="3"/>
        <v/>
      </c>
      <c r="Z28" s="46" t="str">
        <f>IFERROR(VLOOKUP(Y28,リスト!$P$1:$R$189,3,FALSE),"0")</f>
        <v>0</v>
      </c>
      <c r="AA28" s="43"/>
      <c r="AB28" s="43"/>
      <c r="AC28" s="46"/>
      <c r="AD28" s="35"/>
      <c r="AE28" s="35"/>
      <c r="AF28" s="35" t="str">
        <f t="shared" si="4"/>
        <v>0</v>
      </c>
      <c r="AG28" s="35"/>
      <c r="AH28" s="35"/>
      <c r="AI28" s="35"/>
      <c r="AJ28" s="35"/>
      <c r="AK28" s="35"/>
      <c r="AL28" s="35"/>
      <c r="AM28" s="35"/>
      <c r="AN28" s="35"/>
      <c r="AO28" s="35"/>
      <c r="AP28" s="35"/>
      <c r="AQ28" s="35"/>
      <c r="AR28" s="35"/>
      <c r="AS28" s="35"/>
      <c r="AT28" s="35"/>
      <c r="AU28" s="35"/>
      <c r="AV28" s="35"/>
      <c r="AW28" s="35"/>
      <c r="AX28" s="35"/>
      <c r="AY28" s="35"/>
      <c r="AZ28" s="35"/>
      <c r="BA28" s="35"/>
      <c r="BB28" s="35"/>
      <c r="BC28" s="35"/>
      <c r="BD28" s="35"/>
      <c r="BE28" s="35"/>
      <c r="BF28" s="35"/>
    </row>
    <row r="29" spans="1:58" ht="15.6" customHeight="1">
      <c r="A29" s="25"/>
      <c r="B29" s="26"/>
      <c r="C29" s="27"/>
      <c r="D29" s="28" t="str">
        <f t="shared" si="0"/>
        <v/>
      </c>
      <c r="E29" s="33" t="str">
        <f t="shared" si="1"/>
        <v/>
      </c>
      <c r="F29" s="89"/>
      <c r="G29" s="89"/>
      <c r="H29" s="62"/>
      <c r="I29" s="29"/>
      <c r="J29" s="29"/>
      <c r="K29" s="29"/>
      <c r="L29" s="62"/>
      <c r="M29" s="25"/>
      <c r="N29" s="25"/>
      <c r="O29" s="95"/>
      <c r="P29" s="25"/>
      <c r="Q29" s="30"/>
      <c r="R29" s="31"/>
      <c r="S29" s="32"/>
      <c r="T29" s="30"/>
      <c r="U29" s="31"/>
      <c r="V29" s="58"/>
      <c r="W29" s="94" t="str">
        <f>IFERROR(VLOOKUP(Y29,リスト!$P$1:$Q$189,2,FALSE),"未エントリー")</f>
        <v>未エントリー</v>
      </c>
      <c r="X29" s="87" t="str">
        <f t="shared" si="5"/>
        <v/>
      </c>
      <c r="Y29" s="46" t="str">
        <f t="shared" si="3"/>
        <v/>
      </c>
      <c r="Z29" s="46" t="str">
        <f>IFERROR(VLOOKUP(Y29,リスト!$P$1:$R$189,3,FALSE),"0")</f>
        <v>0</v>
      </c>
      <c r="AA29" s="43"/>
      <c r="AB29" s="83"/>
      <c r="AC29" s="43"/>
      <c r="AD29" s="35"/>
      <c r="AE29" s="35"/>
      <c r="AF29" s="35" t="str">
        <f t="shared" si="4"/>
        <v>0</v>
      </c>
      <c r="AG29" s="35"/>
      <c r="AH29" s="35"/>
      <c r="AI29" s="35"/>
      <c r="AJ29" s="35"/>
      <c r="AK29" s="35"/>
      <c r="AL29" s="35"/>
      <c r="AM29" s="35"/>
      <c r="AN29" s="35"/>
      <c r="AO29" s="35"/>
      <c r="AP29" s="35"/>
      <c r="AQ29" s="35"/>
      <c r="AR29" s="35"/>
      <c r="AS29" s="35"/>
      <c r="AT29" s="35"/>
      <c r="AU29" s="35"/>
      <c r="AV29" s="35"/>
      <c r="AW29" s="35"/>
      <c r="AX29" s="35"/>
      <c r="AY29" s="35"/>
      <c r="AZ29" s="35"/>
      <c r="BA29" s="35"/>
      <c r="BB29" s="35"/>
      <c r="BC29" s="35"/>
      <c r="BD29" s="35"/>
      <c r="BE29" s="35"/>
      <c r="BF29" s="35"/>
    </row>
    <row r="30" spans="1:58" ht="15.6" customHeight="1">
      <c r="A30" s="25"/>
      <c r="B30" s="26"/>
      <c r="C30" s="27"/>
      <c r="D30" s="28" t="str">
        <f t="shared" si="0"/>
        <v/>
      </c>
      <c r="E30" s="33" t="str">
        <f t="shared" si="1"/>
        <v/>
      </c>
      <c r="F30" s="89"/>
      <c r="G30" s="89"/>
      <c r="H30" s="62"/>
      <c r="I30" s="29"/>
      <c r="J30" s="29"/>
      <c r="K30" s="29"/>
      <c r="L30" s="62"/>
      <c r="M30" s="25"/>
      <c r="N30" s="25"/>
      <c r="O30" s="95"/>
      <c r="P30" s="25"/>
      <c r="Q30" s="30"/>
      <c r="R30" s="31"/>
      <c r="S30" s="32"/>
      <c r="T30" s="30"/>
      <c r="U30" s="31"/>
      <c r="V30" s="58"/>
      <c r="W30" s="94" t="str">
        <f>IFERROR(VLOOKUP(Y30,リスト!$P$1:$Q$189,2,FALSE),"未エントリー")</f>
        <v>未エントリー</v>
      </c>
      <c r="X30" s="87" t="str">
        <f t="shared" si="5"/>
        <v/>
      </c>
      <c r="Y30" s="46" t="str">
        <f t="shared" si="3"/>
        <v/>
      </c>
      <c r="Z30" s="46" t="str">
        <f>IFERROR(VLOOKUP(Y30,リスト!$P$1:$R$189,3,FALSE),"0")</f>
        <v>0</v>
      </c>
      <c r="AA30" s="43"/>
      <c r="AB30" s="83"/>
      <c r="AC30" s="43"/>
      <c r="AD30" s="35"/>
      <c r="AE30" s="35"/>
      <c r="AF30" s="35" t="str">
        <f t="shared" si="4"/>
        <v>0</v>
      </c>
      <c r="AG30" s="35"/>
      <c r="AH30" s="35"/>
      <c r="AI30" s="35"/>
      <c r="AJ30" s="35"/>
      <c r="AK30" s="35"/>
      <c r="AL30" s="35"/>
      <c r="AM30" s="35"/>
      <c r="AN30" s="35"/>
      <c r="AO30" s="35"/>
      <c r="AP30" s="35"/>
      <c r="AQ30" s="35"/>
      <c r="AR30" s="35"/>
      <c r="AS30" s="35"/>
      <c r="AT30" s="35"/>
      <c r="AU30" s="35"/>
      <c r="AV30" s="35"/>
      <c r="AW30" s="35"/>
      <c r="AX30" s="35"/>
      <c r="AY30" s="35"/>
      <c r="AZ30" s="35"/>
      <c r="BA30" s="35"/>
      <c r="BB30" s="35"/>
      <c r="BC30" s="35"/>
      <c r="BD30" s="35"/>
      <c r="BE30" s="35"/>
      <c r="BF30" s="35"/>
    </row>
    <row r="31" spans="1:58" ht="15.6" customHeight="1">
      <c r="A31" s="25"/>
      <c r="B31" s="26"/>
      <c r="C31" s="27"/>
      <c r="D31" s="28" t="str">
        <f t="shared" si="0"/>
        <v/>
      </c>
      <c r="E31" s="33" t="str">
        <f t="shared" si="1"/>
        <v/>
      </c>
      <c r="F31" s="89"/>
      <c r="G31" s="89"/>
      <c r="H31" s="62"/>
      <c r="I31" s="29"/>
      <c r="J31" s="29"/>
      <c r="K31" s="29"/>
      <c r="L31" s="62"/>
      <c r="M31" s="25"/>
      <c r="N31" s="25"/>
      <c r="O31" s="95"/>
      <c r="P31" s="25"/>
      <c r="Q31" s="30"/>
      <c r="R31" s="31"/>
      <c r="S31" s="32"/>
      <c r="T31" s="30"/>
      <c r="U31" s="31"/>
      <c r="V31" s="58"/>
      <c r="W31" s="94" t="str">
        <f>IFERROR(VLOOKUP(Y31,リスト!$P$1:$Q$189,2,FALSE),"未エントリー")</f>
        <v>未エントリー</v>
      </c>
      <c r="X31" s="87" t="str">
        <f t="shared" si="5"/>
        <v/>
      </c>
      <c r="Y31" s="46" t="str">
        <f t="shared" si="3"/>
        <v/>
      </c>
      <c r="Z31" s="46" t="str">
        <f>IFERROR(VLOOKUP(Y31,リスト!$P$1:$R$189,3,FALSE),"0")</f>
        <v>0</v>
      </c>
      <c r="AA31" s="43"/>
      <c r="AB31" s="83"/>
      <c r="AC31" s="43"/>
      <c r="AD31" s="35"/>
      <c r="AE31" s="35"/>
      <c r="AF31" s="35" t="str">
        <f t="shared" si="4"/>
        <v>0</v>
      </c>
      <c r="AG31" s="35"/>
      <c r="AH31" s="35"/>
      <c r="AI31" s="35"/>
      <c r="AJ31" s="35"/>
      <c r="AK31" s="35"/>
      <c r="AL31" s="35"/>
      <c r="AM31" s="35"/>
      <c r="AN31" s="35"/>
      <c r="AO31" s="35"/>
      <c r="AP31" s="35"/>
      <c r="AQ31" s="35"/>
      <c r="AR31" s="35"/>
      <c r="AS31" s="35"/>
      <c r="AT31" s="35"/>
      <c r="AU31" s="35"/>
      <c r="AV31" s="35"/>
      <c r="AW31" s="35"/>
      <c r="AX31" s="35"/>
      <c r="AY31" s="35"/>
      <c r="AZ31" s="35"/>
      <c r="BA31" s="35"/>
      <c r="BB31" s="35"/>
      <c r="BC31" s="35"/>
      <c r="BD31" s="35"/>
      <c r="BE31" s="35"/>
      <c r="BF31" s="35"/>
    </row>
    <row r="32" spans="1:58" ht="15.6" customHeight="1">
      <c r="A32" s="25"/>
      <c r="B32" s="26"/>
      <c r="C32" s="27"/>
      <c r="D32" s="28" t="str">
        <f t="shared" si="0"/>
        <v/>
      </c>
      <c r="E32" s="33" t="str">
        <f t="shared" si="1"/>
        <v/>
      </c>
      <c r="F32" s="89"/>
      <c r="G32" s="89"/>
      <c r="H32" s="62"/>
      <c r="I32" s="29"/>
      <c r="J32" s="29"/>
      <c r="K32" s="29"/>
      <c r="L32" s="62"/>
      <c r="M32" s="25"/>
      <c r="N32" s="25"/>
      <c r="O32" s="95"/>
      <c r="P32" s="25"/>
      <c r="Q32" s="30"/>
      <c r="R32" s="31"/>
      <c r="S32" s="32"/>
      <c r="T32" s="30"/>
      <c r="U32" s="31"/>
      <c r="V32" s="58"/>
      <c r="W32" s="94" t="str">
        <f>IFERROR(VLOOKUP(Y32,リスト!$P$1:$Q$189,2,FALSE),"未エントリー")</f>
        <v>未エントリー</v>
      </c>
      <c r="X32" s="87" t="str">
        <f t="shared" si="5"/>
        <v/>
      </c>
      <c r="Y32" s="46" t="str">
        <f t="shared" si="3"/>
        <v/>
      </c>
      <c r="Z32" s="46" t="str">
        <f>IFERROR(VLOOKUP(Y32,リスト!$P$1:$R$189,3,FALSE),"0")</f>
        <v>0</v>
      </c>
      <c r="AA32" s="43"/>
      <c r="AB32" s="83"/>
      <c r="AC32" s="41"/>
      <c r="AD32" s="35"/>
      <c r="AE32" s="35"/>
      <c r="AF32" s="35" t="str">
        <f t="shared" si="4"/>
        <v>0</v>
      </c>
      <c r="AG32" s="35"/>
      <c r="AH32" s="35"/>
      <c r="AI32" s="35"/>
      <c r="AJ32" s="35"/>
      <c r="AK32" s="35"/>
      <c r="AL32" s="35"/>
      <c r="AM32" s="35"/>
      <c r="AN32" s="35"/>
      <c r="AO32" s="35"/>
      <c r="AP32" s="35"/>
      <c r="AQ32" s="35"/>
      <c r="AR32" s="35"/>
      <c r="AS32" s="35"/>
      <c r="AT32" s="35"/>
      <c r="AU32" s="35"/>
      <c r="AV32" s="35"/>
      <c r="AW32" s="35"/>
      <c r="AX32" s="35"/>
      <c r="AY32" s="35"/>
      <c r="AZ32" s="35"/>
      <c r="BA32" s="35"/>
      <c r="BB32" s="35"/>
      <c r="BC32" s="35"/>
      <c r="BD32" s="35"/>
      <c r="BE32" s="35"/>
      <c r="BF32" s="35"/>
    </row>
    <row r="33" spans="1:58" ht="15.6" customHeight="1">
      <c r="A33" s="25"/>
      <c r="B33" s="26"/>
      <c r="C33" s="27"/>
      <c r="D33" s="28" t="str">
        <f t="shared" si="0"/>
        <v/>
      </c>
      <c r="E33" s="33" t="str">
        <f t="shared" si="1"/>
        <v/>
      </c>
      <c r="F33" s="89"/>
      <c r="G33" s="89"/>
      <c r="H33" s="62"/>
      <c r="I33" s="29"/>
      <c r="J33" s="29"/>
      <c r="K33" s="29"/>
      <c r="L33" s="62"/>
      <c r="M33" s="25"/>
      <c r="N33" s="25"/>
      <c r="O33" s="95"/>
      <c r="P33" s="25"/>
      <c r="Q33" s="30"/>
      <c r="R33" s="31"/>
      <c r="S33" s="32"/>
      <c r="T33" s="30"/>
      <c r="U33" s="31"/>
      <c r="V33" s="58"/>
      <c r="W33" s="94" t="str">
        <f>IFERROR(VLOOKUP(Y33,リスト!$P$1:$Q$189,2,FALSE),"未エントリー")</f>
        <v>未エントリー</v>
      </c>
      <c r="X33" s="87" t="str">
        <f t="shared" si="5"/>
        <v/>
      </c>
      <c r="Y33" s="46" t="str">
        <f t="shared" si="3"/>
        <v/>
      </c>
      <c r="Z33" s="46" t="str">
        <f>IFERROR(VLOOKUP(Y33,リスト!$P$1:$R$189,3,FALSE),"0")</f>
        <v>0</v>
      </c>
      <c r="AA33" s="43"/>
      <c r="AB33" s="83"/>
      <c r="AC33" s="41"/>
      <c r="AD33" s="35"/>
      <c r="AE33" s="35"/>
      <c r="AF33" s="35" t="str">
        <f t="shared" si="4"/>
        <v>0</v>
      </c>
      <c r="AG33" s="35"/>
      <c r="AH33" s="35"/>
      <c r="AI33" s="35"/>
      <c r="AJ33" s="35"/>
      <c r="AK33" s="35"/>
      <c r="AL33" s="35"/>
      <c r="AM33" s="35"/>
      <c r="AN33" s="35"/>
      <c r="AO33" s="35"/>
      <c r="AP33" s="35"/>
      <c r="AQ33" s="35"/>
      <c r="AR33" s="35"/>
      <c r="AS33" s="35"/>
      <c r="AT33" s="35"/>
      <c r="AU33" s="35"/>
      <c r="AV33" s="35"/>
      <c r="AW33" s="35"/>
      <c r="AX33" s="35"/>
      <c r="AY33" s="35"/>
      <c r="AZ33" s="35"/>
      <c r="BA33" s="35"/>
      <c r="BB33" s="35"/>
      <c r="BC33" s="35"/>
      <c r="BD33" s="35"/>
      <c r="BE33" s="35"/>
      <c r="BF33" s="35"/>
    </row>
    <row r="34" spans="1:58" ht="15.6" customHeight="1">
      <c r="A34" s="25"/>
      <c r="B34" s="26"/>
      <c r="C34" s="27"/>
      <c r="D34" s="28" t="str">
        <f t="shared" ref="D34:E36" si="6">ASC(PHONETIC(B34))</f>
        <v/>
      </c>
      <c r="E34" s="33" t="str">
        <f t="shared" si="6"/>
        <v/>
      </c>
      <c r="F34" s="89"/>
      <c r="G34" s="89"/>
      <c r="H34" s="62"/>
      <c r="I34" s="29"/>
      <c r="J34" s="29"/>
      <c r="K34" s="29"/>
      <c r="L34" s="62"/>
      <c r="M34" s="25"/>
      <c r="N34" s="25"/>
      <c r="O34" s="95"/>
      <c r="P34" s="25"/>
      <c r="Q34" s="30"/>
      <c r="R34" s="31"/>
      <c r="S34" s="32"/>
      <c r="T34" s="30"/>
      <c r="U34" s="31"/>
      <c r="V34" s="58"/>
      <c r="W34" s="94" t="str">
        <f>IFERROR(VLOOKUP(Y34,リスト!$P$1:$Q$189,2,FALSE),"未エントリー")</f>
        <v>未エントリー</v>
      </c>
      <c r="X34" s="87" t="str">
        <f t="shared" si="5"/>
        <v/>
      </c>
      <c r="Y34" s="46" t="str">
        <f t="shared" si="3"/>
        <v/>
      </c>
      <c r="Z34" s="46" t="str">
        <f>IFERROR(VLOOKUP(Y34,リスト!$P$1:$R$189,3,FALSE),"0")</f>
        <v>0</v>
      </c>
      <c r="AA34" s="43"/>
      <c r="AB34" s="43"/>
      <c r="AC34" s="43"/>
      <c r="AD34" s="35"/>
      <c r="AE34" s="35"/>
      <c r="AF34" s="35" t="str">
        <f t="shared" si="4"/>
        <v>0</v>
      </c>
      <c r="AG34" s="35"/>
      <c r="AH34" s="35"/>
      <c r="AI34" s="35"/>
      <c r="AJ34" s="35"/>
      <c r="AK34" s="35"/>
      <c r="AL34" s="35"/>
      <c r="AM34" s="35"/>
      <c r="AN34" s="35"/>
      <c r="AO34" s="35"/>
      <c r="AP34" s="35"/>
      <c r="AQ34" s="35"/>
      <c r="AR34" s="35"/>
      <c r="AS34" s="35"/>
      <c r="AT34" s="35"/>
      <c r="AU34" s="35"/>
      <c r="AV34" s="35"/>
      <c r="AW34" s="35"/>
      <c r="AX34" s="35"/>
      <c r="AY34" s="35"/>
      <c r="AZ34" s="35"/>
      <c r="BA34" s="35"/>
      <c r="BB34" s="35"/>
      <c r="BC34" s="35"/>
      <c r="BD34" s="35"/>
      <c r="BE34" s="35"/>
      <c r="BF34" s="35"/>
    </row>
    <row r="35" spans="1:58" ht="15.6" customHeight="1">
      <c r="A35" s="25"/>
      <c r="B35" s="26"/>
      <c r="C35" s="27"/>
      <c r="D35" s="28" t="str">
        <f t="shared" si="6"/>
        <v/>
      </c>
      <c r="E35" s="33" t="str">
        <f t="shared" si="6"/>
        <v/>
      </c>
      <c r="F35" s="89"/>
      <c r="G35" s="89"/>
      <c r="H35" s="62"/>
      <c r="I35" s="29"/>
      <c r="J35" s="29"/>
      <c r="K35" s="29"/>
      <c r="L35" s="62"/>
      <c r="M35" s="25"/>
      <c r="N35" s="25"/>
      <c r="O35" s="95"/>
      <c r="P35" s="25"/>
      <c r="Q35" s="30"/>
      <c r="R35" s="31"/>
      <c r="S35" s="32"/>
      <c r="T35" s="30"/>
      <c r="U35" s="31"/>
      <c r="V35" s="58"/>
      <c r="W35" s="94" t="str">
        <f>IFERROR(VLOOKUP(Y35,リスト!$P$1:$Q$189,2,FALSE),"未エントリー")</f>
        <v>未エントリー</v>
      </c>
      <c r="X35" s="87" t="str">
        <f t="shared" si="5"/>
        <v/>
      </c>
      <c r="Y35" s="46" t="str">
        <f t="shared" si="3"/>
        <v/>
      </c>
      <c r="Z35" s="46" t="str">
        <f>IFERROR(VLOOKUP(Y35,リスト!$P$1:$R$189,3,FALSE),"0")</f>
        <v>0</v>
      </c>
      <c r="AA35" s="43"/>
      <c r="AB35" s="43"/>
      <c r="AC35" s="43"/>
      <c r="AD35" s="35"/>
      <c r="AE35" s="35"/>
      <c r="AF35" s="35" t="str">
        <f t="shared" si="4"/>
        <v>0</v>
      </c>
      <c r="AG35" s="35"/>
      <c r="AH35" s="35"/>
      <c r="AI35" s="35"/>
      <c r="AJ35" s="35"/>
      <c r="AK35" s="35"/>
      <c r="AL35" s="35"/>
      <c r="AM35" s="35"/>
      <c r="AN35" s="35"/>
      <c r="AO35" s="35"/>
      <c r="AP35" s="35"/>
      <c r="AQ35" s="35"/>
      <c r="AR35" s="35"/>
      <c r="AS35" s="35"/>
      <c r="AT35" s="35"/>
      <c r="AU35" s="35"/>
      <c r="AV35" s="35"/>
      <c r="AW35" s="35"/>
      <c r="AX35" s="35"/>
      <c r="AY35" s="35"/>
      <c r="AZ35" s="35"/>
      <c r="BA35" s="35"/>
      <c r="BB35" s="35"/>
      <c r="BC35" s="35"/>
      <c r="BD35" s="35"/>
      <c r="BE35" s="35"/>
      <c r="BF35" s="35"/>
    </row>
    <row r="36" spans="1:58" ht="15.6" customHeight="1">
      <c r="A36" s="25"/>
      <c r="B36" s="26"/>
      <c r="C36" s="27"/>
      <c r="D36" s="28" t="str">
        <f t="shared" si="6"/>
        <v/>
      </c>
      <c r="E36" s="33" t="str">
        <f t="shared" si="6"/>
        <v/>
      </c>
      <c r="F36" s="89"/>
      <c r="G36" s="89"/>
      <c r="H36" s="62"/>
      <c r="I36" s="29"/>
      <c r="J36" s="29"/>
      <c r="K36" s="29"/>
      <c r="L36" s="62"/>
      <c r="M36" s="25"/>
      <c r="N36" s="25"/>
      <c r="O36" s="95"/>
      <c r="P36" s="25"/>
      <c r="Q36" s="30"/>
      <c r="R36" s="31"/>
      <c r="S36" s="32"/>
      <c r="T36" s="30"/>
      <c r="U36" s="31"/>
      <c r="V36" s="58"/>
      <c r="W36" s="94" t="str">
        <f>IFERROR(VLOOKUP(Y36,リスト!$P$1:$Q$189,2,FALSE),"未エントリー")</f>
        <v>未エントリー</v>
      </c>
      <c r="X36" s="87" t="str">
        <f t="shared" si="5"/>
        <v/>
      </c>
      <c r="Y36" s="46" t="str">
        <f t="shared" si="3"/>
        <v/>
      </c>
      <c r="Z36" s="46" t="str">
        <f>IFERROR(VLOOKUP(Y36,リスト!$P$1:$R$189,3,FALSE),"0")</f>
        <v>0</v>
      </c>
      <c r="AA36" s="43"/>
      <c r="AB36" s="43"/>
      <c r="AC36" s="43"/>
      <c r="AD36" s="35"/>
      <c r="AE36" s="35"/>
      <c r="AF36" s="35" t="str">
        <f t="shared" si="4"/>
        <v>0</v>
      </c>
      <c r="AG36" s="35"/>
      <c r="AH36" s="35"/>
      <c r="AI36" s="35"/>
      <c r="AJ36" s="35"/>
      <c r="AK36" s="35"/>
      <c r="AL36" s="35"/>
      <c r="AM36" s="35"/>
      <c r="AN36" s="35"/>
      <c r="AO36" s="35"/>
      <c r="AP36" s="35"/>
      <c r="AQ36" s="35"/>
      <c r="AR36" s="35"/>
      <c r="AS36" s="35"/>
      <c r="AT36" s="35"/>
      <c r="AU36" s="35"/>
      <c r="AV36" s="35"/>
      <c r="AW36" s="35"/>
      <c r="AX36" s="35"/>
      <c r="AY36" s="35"/>
      <c r="AZ36" s="35"/>
      <c r="BA36" s="35"/>
      <c r="BB36" s="35"/>
      <c r="BC36" s="35"/>
      <c r="BD36" s="35"/>
      <c r="BE36" s="35"/>
      <c r="BF36" s="35"/>
    </row>
    <row r="37" spans="1:58" ht="15.6" customHeight="1">
      <c r="A37" s="25"/>
      <c r="B37" s="26"/>
      <c r="C37" s="27"/>
      <c r="D37" s="28" t="str">
        <f t="shared" ref="D37:D66" si="7">ASC(PHONETIC(B37))</f>
        <v/>
      </c>
      <c r="E37" s="33" t="str">
        <f t="shared" ref="E37:E66" si="8">ASC(PHONETIC(C37))</f>
        <v/>
      </c>
      <c r="F37" s="89"/>
      <c r="G37" s="89"/>
      <c r="H37" s="62"/>
      <c r="I37" s="29"/>
      <c r="J37" s="29"/>
      <c r="K37" s="29"/>
      <c r="L37" s="62"/>
      <c r="M37" s="25"/>
      <c r="N37" s="25"/>
      <c r="O37" s="95"/>
      <c r="P37" s="25"/>
      <c r="Q37" s="30"/>
      <c r="R37" s="31"/>
      <c r="S37" s="32"/>
      <c r="T37" s="30"/>
      <c r="U37" s="31"/>
      <c r="V37" s="58"/>
      <c r="W37" s="94" t="str">
        <f>IFERROR(VLOOKUP(Y37,リスト!$P$1:$Q$189,2,FALSE),"未エントリー")</f>
        <v>未エントリー</v>
      </c>
      <c r="X37" s="87" t="str">
        <f t="shared" si="5"/>
        <v/>
      </c>
      <c r="Y37" s="46" t="str">
        <f t="shared" si="3"/>
        <v/>
      </c>
      <c r="Z37" s="46" t="str">
        <f>IFERROR(VLOOKUP(Y37,リスト!$P$1:$R$189,3,FALSE),"0")</f>
        <v>0</v>
      </c>
      <c r="AA37" s="43"/>
      <c r="AB37" s="43"/>
      <c r="AC37" s="41"/>
      <c r="AD37" s="35"/>
      <c r="AE37" s="35"/>
      <c r="AF37" s="35" t="str">
        <f t="shared" si="4"/>
        <v>0</v>
      </c>
      <c r="AG37" s="35"/>
      <c r="AH37" s="35"/>
      <c r="AI37" s="35"/>
      <c r="AJ37" s="35"/>
      <c r="AK37" s="35"/>
      <c r="AL37" s="35"/>
      <c r="AM37" s="35"/>
      <c r="AN37" s="35"/>
      <c r="AO37" s="35"/>
      <c r="AP37" s="35"/>
      <c r="AQ37" s="35"/>
      <c r="AR37" s="35"/>
      <c r="AS37" s="35"/>
      <c r="AT37" s="35"/>
      <c r="AU37" s="35"/>
      <c r="AV37" s="35"/>
      <c r="AW37" s="35"/>
      <c r="AX37" s="35"/>
      <c r="AY37" s="35"/>
      <c r="AZ37" s="35"/>
      <c r="BA37" s="35"/>
      <c r="BB37" s="35"/>
      <c r="BC37" s="35"/>
      <c r="BD37" s="35"/>
      <c r="BE37" s="35"/>
      <c r="BF37" s="35"/>
    </row>
    <row r="38" spans="1:58" ht="15.6" customHeight="1">
      <c r="A38" s="25"/>
      <c r="B38" s="26"/>
      <c r="C38" s="27"/>
      <c r="D38" s="28" t="str">
        <f t="shared" si="7"/>
        <v/>
      </c>
      <c r="E38" s="33" t="str">
        <f t="shared" si="8"/>
        <v/>
      </c>
      <c r="F38" s="89"/>
      <c r="G38" s="89"/>
      <c r="H38" s="62"/>
      <c r="I38" s="29"/>
      <c r="J38" s="29"/>
      <c r="K38" s="29"/>
      <c r="L38" s="62"/>
      <c r="M38" s="25"/>
      <c r="N38" s="25"/>
      <c r="O38" s="95"/>
      <c r="P38" s="25"/>
      <c r="Q38" s="30"/>
      <c r="R38" s="31"/>
      <c r="S38" s="32"/>
      <c r="T38" s="30"/>
      <c r="U38" s="31"/>
      <c r="V38" s="58"/>
      <c r="W38" s="94" t="str">
        <f>IFERROR(VLOOKUP(Y38,リスト!$P$1:$Q$189,2,FALSE),"未エントリー")</f>
        <v>未エントリー</v>
      </c>
      <c r="X38" s="87" t="str">
        <f t="shared" si="5"/>
        <v/>
      </c>
      <c r="Y38" s="46" t="str">
        <f t="shared" si="3"/>
        <v/>
      </c>
      <c r="Z38" s="46" t="str">
        <f>IFERROR(VLOOKUP(Y38,リスト!$P$1:$R$189,3,FALSE),"0")</f>
        <v>0</v>
      </c>
      <c r="AA38" s="43"/>
      <c r="AB38" s="43"/>
      <c r="AC38" s="41"/>
      <c r="AD38" s="35"/>
      <c r="AE38" s="35"/>
      <c r="AF38" s="35" t="str">
        <f t="shared" si="4"/>
        <v>0</v>
      </c>
      <c r="AG38" s="35"/>
      <c r="AH38" s="35"/>
      <c r="AI38" s="35"/>
      <c r="AJ38" s="35"/>
      <c r="AK38" s="35"/>
      <c r="AL38" s="35"/>
      <c r="AM38" s="35"/>
      <c r="AN38" s="35"/>
      <c r="AO38" s="35"/>
      <c r="AP38" s="35"/>
      <c r="AQ38" s="35"/>
      <c r="AR38" s="35"/>
      <c r="AS38" s="35"/>
      <c r="AT38" s="35"/>
      <c r="AU38" s="35"/>
      <c r="AV38" s="35"/>
      <c r="AW38" s="35"/>
      <c r="AX38" s="35"/>
      <c r="AY38" s="35"/>
      <c r="AZ38" s="35"/>
      <c r="BA38" s="35"/>
      <c r="BB38" s="35"/>
      <c r="BC38" s="35"/>
      <c r="BD38" s="35"/>
      <c r="BE38" s="35"/>
      <c r="BF38" s="35"/>
    </row>
    <row r="39" spans="1:58" ht="15.6" customHeight="1">
      <c r="A39" s="25"/>
      <c r="B39" s="26"/>
      <c r="C39" s="27"/>
      <c r="D39" s="28" t="str">
        <f t="shared" si="7"/>
        <v/>
      </c>
      <c r="E39" s="33" t="str">
        <f t="shared" si="8"/>
        <v/>
      </c>
      <c r="F39" s="89"/>
      <c r="G39" s="89"/>
      <c r="H39" s="62"/>
      <c r="I39" s="29"/>
      <c r="J39" s="29"/>
      <c r="K39" s="29"/>
      <c r="L39" s="62"/>
      <c r="M39" s="25"/>
      <c r="N39" s="25"/>
      <c r="O39" s="95"/>
      <c r="P39" s="25"/>
      <c r="Q39" s="30"/>
      <c r="R39" s="31"/>
      <c r="S39" s="32"/>
      <c r="T39" s="30"/>
      <c r="U39" s="31"/>
      <c r="V39" s="58"/>
      <c r="W39" s="94" t="str">
        <f>IFERROR(VLOOKUP(Y39,リスト!$P$1:$Q$189,2,FALSE),"未エントリー")</f>
        <v>未エントリー</v>
      </c>
      <c r="X39" s="87" t="str">
        <f t="shared" si="5"/>
        <v/>
      </c>
      <c r="Y39" s="46" t="str">
        <f t="shared" si="3"/>
        <v/>
      </c>
      <c r="Z39" s="46" t="str">
        <f>IFERROR(VLOOKUP(Y39,リスト!$P$1:$R$189,3,FALSE),"0")</f>
        <v>0</v>
      </c>
      <c r="AA39" s="43"/>
      <c r="AB39" s="43"/>
      <c r="AC39" s="46"/>
      <c r="AD39" s="35"/>
      <c r="AE39" s="35"/>
      <c r="AF39" s="35" t="str">
        <f t="shared" si="4"/>
        <v>0</v>
      </c>
      <c r="AG39" s="35"/>
      <c r="AH39" s="35"/>
      <c r="AI39" s="35"/>
      <c r="AJ39" s="35"/>
      <c r="AK39" s="35"/>
      <c r="AL39" s="35"/>
      <c r="AM39" s="35"/>
      <c r="AN39" s="35"/>
      <c r="AO39" s="35"/>
      <c r="AP39" s="35"/>
      <c r="AQ39" s="35"/>
      <c r="AR39" s="35"/>
      <c r="AS39" s="35"/>
      <c r="AT39" s="35"/>
      <c r="AU39" s="35"/>
      <c r="AV39" s="35"/>
      <c r="AW39" s="35"/>
      <c r="AX39" s="35"/>
      <c r="AY39" s="35"/>
      <c r="AZ39" s="35"/>
      <c r="BA39" s="35"/>
      <c r="BB39" s="35"/>
      <c r="BC39" s="35"/>
      <c r="BD39" s="35"/>
      <c r="BE39" s="35"/>
      <c r="BF39" s="35"/>
    </row>
    <row r="40" spans="1:58" ht="15.6" customHeight="1">
      <c r="A40" s="25"/>
      <c r="B40" s="26"/>
      <c r="C40" s="27"/>
      <c r="D40" s="28" t="str">
        <f t="shared" si="7"/>
        <v/>
      </c>
      <c r="E40" s="33" t="str">
        <f t="shared" si="8"/>
        <v/>
      </c>
      <c r="F40" s="89"/>
      <c r="G40" s="89"/>
      <c r="H40" s="62"/>
      <c r="I40" s="29"/>
      <c r="J40" s="29"/>
      <c r="K40" s="29"/>
      <c r="L40" s="62"/>
      <c r="M40" s="25"/>
      <c r="N40" s="25"/>
      <c r="O40" s="95"/>
      <c r="P40" s="25"/>
      <c r="Q40" s="30"/>
      <c r="R40" s="31"/>
      <c r="S40" s="32"/>
      <c r="T40" s="30"/>
      <c r="U40" s="31"/>
      <c r="V40" s="58"/>
      <c r="W40" s="94" t="str">
        <f>IFERROR(VLOOKUP(Y40,リスト!$P$1:$Q$189,2,FALSE),"未エントリー")</f>
        <v>未エントリー</v>
      </c>
      <c r="X40" s="87" t="str">
        <f t="shared" si="5"/>
        <v/>
      </c>
      <c r="Y40" s="46" t="str">
        <f t="shared" si="3"/>
        <v/>
      </c>
      <c r="Z40" s="46" t="str">
        <f>IFERROR(VLOOKUP(Y40,リスト!$P$1:$R$189,3,FALSE),"0")</f>
        <v>0</v>
      </c>
      <c r="AA40" s="43"/>
      <c r="AB40" s="43"/>
      <c r="AC40" s="43"/>
      <c r="AD40" s="35"/>
      <c r="AE40" s="35"/>
      <c r="AF40" s="35" t="str">
        <f t="shared" si="4"/>
        <v>0</v>
      </c>
      <c r="AG40" s="35"/>
      <c r="AH40" s="35"/>
      <c r="AI40" s="35"/>
      <c r="AJ40" s="35"/>
      <c r="AK40" s="35"/>
      <c r="AL40" s="35"/>
      <c r="AM40" s="35"/>
      <c r="AN40" s="35"/>
      <c r="AO40" s="35"/>
      <c r="AP40" s="35"/>
      <c r="AQ40" s="35"/>
      <c r="AR40" s="35"/>
      <c r="AS40" s="35"/>
      <c r="AT40" s="35"/>
      <c r="AU40" s="35"/>
      <c r="AV40" s="35"/>
      <c r="AW40" s="35"/>
      <c r="AX40" s="35"/>
      <c r="AY40" s="35"/>
      <c r="AZ40" s="35"/>
      <c r="BA40" s="35"/>
      <c r="BB40" s="35"/>
      <c r="BC40" s="35"/>
      <c r="BD40" s="35"/>
      <c r="BE40" s="35"/>
      <c r="BF40" s="35"/>
    </row>
    <row r="41" spans="1:58" ht="15.6" customHeight="1">
      <c r="A41" s="25"/>
      <c r="B41" s="26"/>
      <c r="C41" s="27"/>
      <c r="D41" s="28" t="str">
        <f t="shared" si="7"/>
        <v/>
      </c>
      <c r="E41" s="33" t="str">
        <f t="shared" si="8"/>
        <v/>
      </c>
      <c r="F41" s="89"/>
      <c r="G41" s="89"/>
      <c r="H41" s="62"/>
      <c r="I41" s="29"/>
      <c r="J41" s="29"/>
      <c r="K41" s="29"/>
      <c r="L41" s="62"/>
      <c r="M41" s="25"/>
      <c r="N41" s="25"/>
      <c r="O41" s="95"/>
      <c r="P41" s="25"/>
      <c r="Q41" s="30"/>
      <c r="R41" s="31"/>
      <c r="S41" s="32"/>
      <c r="T41" s="30"/>
      <c r="U41" s="31"/>
      <c r="V41" s="58"/>
      <c r="W41" s="94" t="str">
        <f>IFERROR(VLOOKUP(Y41,リスト!$P$1:$Q$189,2,FALSE),"未エントリー")</f>
        <v>未エントリー</v>
      </c>
      <c r="X41" s="87" t="str">
        <f t="shared" si="5"/>
        <v/>
      </c>
      <c r="Y41" s="46" t="str">
        <f t="shared" si="3"/>
        <v/>
      </c>
      <c r="Z41" s="46" t="str">
        <f>IFERROR(VLOOKUP(Y41,リスト!$P$1:$R$189,3,FALSE),"0")</f>
        <v>0</v>
      </c>
      <c r="AA41" s="43"/>
      <c r="AB41" s="43"/>
      <c r="AC41" s="43"/>
      <c r="AD41" s="35"/>
      <c r="AE41" s="35"/>
      <c r="AF41" s="35" t="str">
        <f t="shared" si="4"/>
        <v>0</v>
      </c>
      <c r="AG41" s="35"/>
      <c r="AH41" s="35"/>
      <c r="AI41" s="35"/>
      <c r="AJ41" s="35"/>
      <c r="AK41" s="35"/>
      <c r="AL41" s="35"/>
      <c r="AM41" s="35"/>
      <c r="AN41" s="35"/>
      <c r="AO41" s="35"/>
      <c r="AP41" s="35"/>
      <c r="AQ41" s="35"/>
      <c r="AR41" s="35"/>
      <c r="AS41" s="35"/>
      <c r="AT41" s="35"/>
      <c r="AU41" s="35"/>
      <c r="AV41" s="35"/>
      <c r="AW41" s="35"/>
      <c r="AX41" s="35"/>
      <c r="AY41" s="35"/>
      <c r="AZ41" s="35"/>
      <c r="BA41" s="35"/>
      <c r="BB41" s="35"/>
      <c r="BC41" s="35"/>
      <c r="BD41" s="35"/>
      <c r="BE41" s="35"/>
      <c r="BF41" s="35"/>
    </row>
    <row r="42" spans="1:58" ht="15.6" customHeight="1">
      <c r="A42" s="25"/>
      <c r="B42" s="26"/>
      <c r="C42" s="27"/>
      <c r="D42" s="28" t="str">
        <f t="shared" si="7"/>
        <v/>
      </c>
      <c r="E42" s="33" t="str">
        <f t="shared" si="8"/>
        <v/>
      </c>
      <c r="F42" s="89"/>
      <c r="G42" s="89"/>
      <c r="H42" s="62"/>
      <c r="I42" s="29"/>
      <c r="J42" s="29"/>
      <c r="K42" s="29"/>
      <c r="L42" s="62"/>
      <c r="M42" s="25"/>
      <c r="N42" s="25"/>
      <c r="O42" s="95"/>
      <c r="P42" s="25"/>
      <c r="Q42" s="30"/>
      <c r="R42" s="31"/>
      <c r="S42" s="32"/>
      <c r="T42" s="30"/>
      <c r="U42" s="31"/>
      <c r="V42" s="58"/>
      <c r="W42" s="94" t="str">
        <f>IFERROR(VLOOKUP(Y42,リスト!$P$1:$Q$189,2,FALSE),"未エントリー")</f>
        <v>未エントリー</v>
      </c>
      <c r="X42" s="87" t="str">
        <f t="shared" si="5"/>
        <v/>
      </c>
      <c r="Y42" s="46" t="str">
        <f t="shared" si="3"/>
        <v/>
      </c>
      <c r="Z42" s="46" t="str">
        <f>IFERROR(VLOOKUP(Y42,リスト!$P$1:$R$189,3,FALSE),"0")</f>
        <v>0</v>
      </c>
      <c r="AA42" s="43"/>
      <c r="AB42" s="43"/>
      <c r="AC42" s="43"/>
      <c r="AD42" s="35"/>
      <c r="AE42" s="35"/>
      <c r="AF42" s="35" t="str">
        <f t="shared" si="4"/>
        <v>0</v>
      </c>
      <c r="AG42" s="35"/>
      <c r="AH42" s="35"/>
      <c r="AI42" s="35"/>
      <c r="AJ42" s="35"/>
      <c r="AK42" s="35"/>
      <c r="AL42" s="35"/>
      <c r="AM42" s="35"/>
      <c r="AN42" s="35"/>
      <c r="AO42" s="35"/>
      <c r="AP42" s="35"/>
      <c r="AQ42" s="35"/>
      <c r="AR42" s="35"/>
      <c r="AS42" s="35"/>
      <c r="AT42" s="35"/>
      <c r="AU42" s="35"/>
      <c r="AV42" s="35"/>
      <c r="AW42" s="35"/>
      <c r="AX42" s="35"/>
      <c r="AY42" s="35"/>
      <c r="AZ42" s="35"/>
      <c r="BA42" s="35"/>
      <c r="BB42" s="35"/>
      <c r="BC42" s="35"/>
      <c r="BD42" s="35"/>
      <c r="BE42" s="35"/>
      <c r="BF42" s="35"/>
    </row>
    <row r="43" spans="1:58" ht="15.6" customHeight="1">
      <c r="A43" s="25"/>
      <c r="B43" s="26"/>
      <c r="C43" s="27"/>
      <c r="D43" s="28" t="str">
        <f t="shared" si="7"/>
        <v/>
      </c>
      <c r="E43" s="33" t="str">
        <f t="shared" si="8"/>
        <v/>
      </c>
      <c r="F43" s="89"/>
      <c r="G43" s="89"/>
      <c r="H43" s="62"/>
      <c r="I43" s="29"/>
      <c r="J43" s="29"/>
      <c r="K43" s="29"/>
      <c r="L43" s="62"/>
      <c r="M43" s="25"/>
      <c r="N43" s="25"/>
      <c r="O43" s="95"/>
      <c r="P43" s="25"/>
      <c r="Q43" s="30"/>
      <c r="R43" s="31"/>
      <c r="S43" s="32"/>
      <c r="T43" s="30"/>
      <c r="U43" s="31"/>
      <c r="V43" s="58"/>
      <c r="W43" s="94" t="str">
        <f>IFERROR(VLOOKUP(Y43,リスト!$P$1:$Q$189,2,FALSE),"未エントリー")</f>
        <v>未エントリー</v>
      </c>
      <c r="X43" s="87" t="str">
        <f t="shared" si="5"/>
        <v/>
      </c>
      <c r="Y43" s="46" t="str">
        <f t="shared" si="3"/>
        <v/>
      </c>
      <c r="Z43" s="46" t="str">
        <f>IFERROR(VLOOKUP(Y43,リスト!$P$1:$R$189,3,FALSE),"0")</f>
        <v>0</v>
      </c>
      <c r="AA43" s="43"/>
      <c r="AB43" s="43"/>
      <c r="AC43" s="43"/>
      <c r="AD43" s="35"/>
      <c r="AE43" s="35"/>
      <c r="AF43" s="35" t="str">
        <f t="shared" si="4"/>
        <v>0</v>
      </c>
      <c r="AG43" s="35"/>
      <c r="AH43" s="35"/>
      <c r="AI43" s="35"/>
      <c r="AJ43" s="35"/>
      <c r="AK43" s="35"/>
      <c r="AL43" s="35"/>
      <c r="AM43" s="35"/>
      <c r="AN43" s="35"/>
      <c r="AO43" s="35"/>
      <c r="AP43" s="35"/>
      <c r="AQ43" s="35"/>
      <c r="AR43" s="35"/>
      <c r="AS43" s="35"/>
      <c r="AT43" s="35"/>
      <c r="AU43" s="35"/>
      <c r="AV43" s="35"/>
      <c r="AW43" s="35"/>
      <c r="AX43" s="35"/>
      <c r="AY43" s="35"/>
      <c r="AZ43" s="35"/>
      <c r="BA43" s="35"/>
      <c r="BB43" s="35"/>
      <c r="BC43" s="35"/>
      <c r="BD43" s="35"/>
      <c r="BE43" s="35"/>
      <c r="BF43" s="35"/>
    </row>
    <row r="44" spans="1:58" ht="15.6" customHeight="1">
      <c r="A44" s="25"/>
      <c r="B44" s="26"/>
      <c r="C44" s="27"/>
      <c r="D44" s="28" t="str">
        <f t="shared" si="7"/>
        <v/>
      </c>
      <c r="E44" s="33" t="str">
        <f t="shared" si="8"/>
        <v/>
      </c>
      <c r="F44" s="89"/>
      <c r="G44" s="89"/>
      <c r="H44" s="62"/>
      <c r="I44" s="29"/>
      <c r="J44" s="29"/>
      <c r="K44" s="29"/>
      <c r="L44" s="62"/>
      <c r="M44" s="25"/>
      <c r="N44" s="25"/>
      <c r="O44" s="95"/>
      <c r="P44" s="25"/>
      <c r="Q44" s="30"/>
      <c r="R44" s="31"/>
      <c r="S44" s="32"/>
      <c r="T44" s="30"/>
      <c r="U44" s="31"/>
      <c r="V44" s="58"/>
      <c r="W44" s="94" t="str">
        <f>IFERROR(VLOOKUP(Y44,リスト!$P$1:$Q$189,2,FALSE),"未エントリー")</f>
        <v>未エントリー</v>
      </c>
      <c r="X44" s="87" t="str">
        <f t="shared" si="5"/>
        <v/>
      </c>
      <c r="Y44" s="46" t="str">
        <f t="shared" si="3"/>
        <v/>
      </c>
      <c r="Z44" s="46" t="str">
        <f>IFERROR(VLOOKUP(Y44,リスト!$P$1:$R$189,3,FALSE),"0")</f>
        <v>0</v>
      </c>
      <c r="AA44" s="43"/>
      <c r="AB44" s="43"/>
      <c r="AC44" s="43"/>
      <c r="AD44" s="43"/>
      <c r="AE44" s="35"/>
      <c r="AF44" s="35" t="str">
        <f t="shared" si="4"/>
        <v>0</v>
      </c>
      <c r="AG44" s="35"/>
      <c r="AH44" s="35"/>
      <c r="AI44" s="35"/>
      <c r="AJ44" s="35"/>
      <c r="AK44" s="35"/>
      <c r="AL44" s="35"/>
      <c r="AM44" s="35"/>
      <c r="AN44" s="35"/>
      <c r="AO44" s="35"/>
      <c r="AP44" s="35"/>
      <c r="AQ44" s="35"/>
      <c r="AR44" s="35"/>
      <c r="AS44" s="35"/>
      <c r="AT44" s="35"/>
      <c r="AU44" s="35"/>
      <c r="AV44" s="35"/>
      <c r="AW44" s="35"/>
      <c r="AX44" s="35"/>
      <c r="AY44" s="35"/>
      <c r="AZ44" s="35"/>
      <c r="BA44" s="35"/>
      <c r="BB44" s="35"/>
      <c r="BC44" s="35"/>
      <c r="BD44" s="35"/>
      <c r="BE44" s="35"/>
      <c r="BF44" s="35"/>
    </row>
    <row r="45" spans="1:58" ht="15.6" customHeight="1">
      <c r="A45" s="25"/>
      <c r="B45" s="26"/>
      <c r="C45" s="27"/>
      <c r="D45" s="28" t="str">
        <f t="shared" si="7"/>
        <v/>
      </c>
      <c r="E45" s="33" t="str">
        <f t="shared" si="8"/>
        <v/>
      </c>
      <c r="F45" s="89"/>
      <c r="G45" s="89"/>
      <c r="H45" s="62"/>
      <c r="I45" s="29"/>
      <c r="J45" s="29"/>
      <c r="K45" s="29"/>
      <c r="L45" s="62"/>
      <c r="M45" s="25"/>
      <c r="N45" s="25"/>
      <c r="O45" s="95"/>
      <c r="P45" s="25"/>
      <c r="Q45" s="30"/>
      <c r="R45" s="31"/>
      <c r="S45" s="32"/>
      <c r="T45" s="30"/>
      <c r="U45" s="31"/>
      <c r="V45" s="58"/>
      <c r="W45" s="94" t="str">
        <f>IFERROR(VLOOKUP(Y45,リスト!$P$1:$Q$189,2,FALSE),"未エントリー")</f>
        <v>未エントリー</v>
      </c>
      <c r="X45" s="87" t="str">
        <f t="shared" si="5"/>
        <v/>
      </c>
      <c r="Y45" s="46" t="str">
        <f t="shared" si="3"/>
        <v/>
      </c>
      <c r="Z45" s="46" t="str">
        <f>IFERROR(VLOOKUP(Y45,リスト!$P$1:$R$189,3,FALSE),"0")</f>
        <v>0</v>
      </c>
      <c r="AA45" s="43"/>
      <c r="AB45" s="43"/>
      <c r="AC45" s="43"/>
      <c r="AD45" s="43"/>
      <c r="AE45" s="35"/>
      <c r="AF45" s="35" t="str">
        <f t="shared" si="4"/>
        <v>0</v>
      </c>
      <c r="AG45" s="35"/>
      <c r="AH45" s="35"/>
      <c r="AI45" s="35"/>
      <c r="AJ45" s="35"/>
      <c r="AK45" s="35"/>
      <c r="AL45" s="35"/>
      <c r="AM45" s="35"/>
      <c r="AN45" s="35"/>
      <c r="AO45" s="35"/>
      <c r="AP45" s="35"/>
      <c r="AQ45" s="35"/>
      <c r="AR45" s="35"/>
      <c r="AS45" s="35"/>
      <c r="AT45" s="35"/>
      <c r="AU45" s="35"/>
      <c r="AV45" s="35"/>
      <c r="AW45" s="35"/>
      <c r="AX45" s="35"/>
      <c r="AY45" s="35"/>
      <c r="AZ45" s="35"/>
      <c r="BA45" s="35"/>
      <c r="BB45" s="35"/>
      <c r="BC45" s="35"/>
      <c r="BD45" s="35"/>
      <c r="BE45" s="35"/>
      <c r="BF45" s="35"/>
    </row>
    <row r="46" spans="1:58" ht="15.6" customHeight="1">
      <c r="A46" s="25"/>
      <c r="B46" s="26"/>
      <c r="C46" s="27"/>
      <c r="D46" s="28" t="str">
        <f t="shared" si="7"/>
        <v/>
      </c>
      <c r="E46" s="33" t="str">
        <f t="shared" si="8"/>
        <v/>
      </c>
      <c r="F46" s="89"/>
      <c r="G46" s="89"/>
      <c r="H46" s="62"/>
      <c r="I46" s="29"/>
      <c r="J46" s="29"/>
      <c r="K46" s="29"/>
      <c r="L46" s="62"/>
      <c r="M46" s="25"/>
      <c r="N46" s="25"/>
      <c r="O46" s="95"/>
      <c r="P46" s="25"/>
      <c r="Q46" s="30"/>
      <c r="R46" s="31"/>
      <c r="S46" s="32"/>
      <c r="T46" s="30"/>
      <c r="U46" s="31"/>
      <c r="V46" s="58"/>
      <c r="W46" s="94" t="str">
        <f>IFERROR(VLOOKUP(Y46,リスト!$P$1:$Q$189,2,FALSE),"未エントリー")</f>
        <v>未エントリー</v>
      </c>
      <c r="X46" s="87" t="str">
        <f t="shared" si="5"/>
        <v/>
      </c>
      <c r="Y46" s="46" t="str">
        <f t="shared" si="3"/>
        <v/>
      </c>
      <c r="Z46" s="46" t="str">
        <f>IFERROR(VLOOKUP(Y46,リスト!$P$1:$R$189,3,FALSE),"0")</f>
        <v>0</v>
      </c>
      <c r="AA46" s="43"/>
      <c r="AB46" s="43"/>
      <c r="AC46" s="43"/>
      <c r="AD46" s="43"/>
      <c r="AE46" s="35"/>
      <c r="AF46" s="35" t="str">
        <f t="shared" si="4"/>
        <v>0</v>
      </c>
      <c r="AG46" s="35"/>
      <c r="AH46" s="35"/>
      <c r="AI46" s="35"/>
      <c r="AJ46" s="35"/>
      <c r="AK46" s="35"/>
      <c r="AL46" s="35"/>
      <c r="AM46" s="35"/>
      <c r="AN46" s="35"/>
      <c r="AO46" s="35"/>
      <c r="AP46" s="35"/>
      <c r="AQ46" s="35"/>
      <c r="AR46" s="35"/>
      <c r="AS46" s="35"/>
      <c r="AT46" s="35"/>
      <c r="AU46" s="35"/>
      <c r="AV46" s="35"/>
      <c r="AW46" s="35"/>
      <c r="AX46" s="35"/>
      <c r="AY46" s="35"/>
      <c r="AZ46" s="35"/>
      <c r="BA46" s="35"/>
      <c r="BB46" s="35"/>
      <c r="BC46" s="35"/>
      <c r="BD46" s="35"/>
      <c r="BE46" s="35"/>
      <c r="BF46" s="35"/>
    </row>
    <row r="47" spans="1:58" ht="15.6" customHeight="1">
      <c r="A47" s="25"/>
      <c r="B47" s="26"/>
      <c r="C47" s="27"/>
      <c r="D47" s="28" t="str">
        <f t="shared" si="7"/>
        <v/>
      </c>
      <c r="E47" s="33" t="str">
        <f t="shared" si="8"/>
        <v/>
      </c>
      <c r="F47" s="89"/>
      <c r="G47" s="89"/>
      <c r="H47" s="62"/>
      <c r="I47" s="29"/>
      <c r="J47" s="29"/>
      <c r="K47" s="29"/>
      <c r="L47" s="62"/>
      <c r="M47" s="25"/>
      <c r="N47" s="25"/>
      <c r="O47" s="95"/>
      <c r="P47" s="25"/>
      <c r="Q47" s="30"/>
      <c r="R47" s="31"/>
      <c r="S47" s="32"/>
      <c r="T47" s="30"/>
      <c r="U47" s="31"/>
      <c r="V47" s="58"/>
      <c r="W47" s="94" t="str">
        <f>IFERROR(VLOOKUP(Y47,リスト!$P$1:$Q$189,2,FALSE),"未エントリー")</f>
        <v>未エントリー</v>
      </c>
      <c r="X47" s="87" t="str">
        <f t="shared" si="5"/>
        <v/>
      </c>
      <c r="Y47" s="46" t="str">
        <f t="shared" si="3"/>
        <v/>
      </c>
      <c r="Z47" s="46" t="str">
        <f>IFERROR(VLOOKUP(Y47,リスト!$P$1:$R$189,3,FALSE),"0")</f>
        <v>0</v>
      </c>
      <c r="AA47" s="43"/>
      <c r="AB47" s="43"/>
      <c r="AC47" s="43"/>
      <c r="AD47" s="43"/>
      <c r="AE47" s="35"/>
      <c r="AF47" s="35" t="str">
        <f t="shared" si="4"/>
        <v>0</v>
      </c>
      <c r="AG47" s="35"/>
      <c r="AH47" s="35"/>
      <c r="AI47" s="35"/>
      <c r="AJ47" s="35"/>
      <c r="AK47" s="35"/>
      <c r="AL47" s="35"/>
      <c r="AM47" s="35"/>
      <c r="AN47" s="35"/>
      <c r="AO47" s="35"/>
      <c r="AP47" s="35"/>
      <c r="AQ47" s="35"/>
      <c r="AR47" s="35"/>
      <c r="AS47" s="35"/>
      <c r="AT47" s="35"/>
      <c r="AU47" s="35"/>
      <c r="AV47" s="35"/>
      <c r="AW47" s="35"/>
      <c r="AX47" s="35"/>
      <c r="AY47" s="35"/>
      <c r="AZ47" s="35"/>
      <c r="BA47" s="35"/>
      <c r="BB47" s="35"/>
      <c r="BC47" s="35"/>
      <c r="BD47" s="35"/>
      <c r="BE47" s="35"/>
      <c r="BF47" s="35"/>
    </row>
    <row r="48" spans="1:58" ht="15.6" customHeight="1">
      <c r="A48" s="25"/>
      <c r="B48" s="26"/>
      <c r="C48" s="27"/>
      <c r="D48" s="28" t="str">
        <f t="shared" si="7"/>
        <v/>
      </c>
      <c r="E48" s="33" t="str">
        <f t="shared" si="8"/>
        <v/>
      </c>
      <c r="F48" s="89"/>
      <c r="G48" s="89"/>
      <c r="H48" s="62"/>
      <c r="I48" s="29"/>
      <c r="J48" s="29"/>
      <c r="K48" s="29"/>
      <c r="L48" s="62"/>
      <c r="M48" s="25"/>
      <c r="N48" s="25"/>
      <c r="O48" s="95"/>
      <c r="P48" s="25"/>
      <c r="Q48" s="30"/>
      <c r="R48" s="31"/>
      <c r="S48" s="32"/>
      <c r="T48" s="30"/>
      <c r="U48" s="31"/>
      <c r="V48" s="58"/>
      <c r="W48" s="94" t="str">
        <f>IFERROR(VLOOKUP(Y48,リスト!$P$1:$Q$189,2,FALSE),"未エントリー")</f>
        <v>未エントリー</v>
      </c>
      <c r="X48" s="87" t="str">
        <f t="shared" si="5"/>
        <v/>
      </c>
      <c r="Y48" s="46" t="str">
        <f t="shared" si="3"/>
        <v/>
      </c>
      <c r="Z48" s="46" t="str">
        <f>IFERROR(VLOOKUP(Y48,リスト!$P$1:$R$189,3,FALSE),"0")</f>
        <v>0</v>
      </c>
      <c r="AA48" s="43"/>
      <c r="AB48" s="43"/>
      <c r="AC48" s="43"/>
      <c r="AD48" s="43"/>
      <c r="AE48" s="35"/>
      <c r="AF48" s="35" t="str">
        <f t="shared" si="4"/>
        <v>0</v>
      </c>
      <c r="AG48" s="35"/>
      <c r="AH48" s="35"/>
      <c r="AI48" s="35"/>
      <c r="AJ48" s="35"/>
      <c r="AK48" s="35"/>
      <c r="AL48" s="35"/>
      <c r="AM48" s="35"/>
      <c r="AN48" s="35"/>
      <c r="AO48" s="35"/>
      <c r="AP48" s="35"/>
      <c r="AQ48" s="35"/>
      <c r="AR48" s="35"/>
      <c r="AS48" s="35"/>
      <c r="AT48" s="35"/>
      <c r="AU48" s="35"/>
      <c r="AV48" s="35"/>
      <c r="AW48" s="35"/>
      <c r="AX48" s="35"/>
      <c r="AY48" s="35"/>
      <c r="AZ48" s="35"/>
      <c r="BA48" s="35"/>
      <c r="BB48" s="35"/>
      <c r="BC48" s="35"/>
      <c r="BD48" s="35"/>
      <c r="BE48" s="35"/>
      <c r="BF48" s="35"/>
    </row>
    <row r="49" spans="1:58" ht="15.6" customHeight="1">
      <c r="A49" s="25"/>
      <c r="B49" s="26"/>
      <c r="C49" s="27"/>
      <c r="D49" s="28" t="str">
        <f t="shared" si="7"/>
        <v/>
      </c>
      <c r="E49" s="33" t="str">
        <f t="shared" si="8"/>
        <v/>
      </c>
      <c r="F49" s="89"/>
      <c r="G49" s="89"/>
      <c r="H49" s="62"/>
      <c r="I49" s="29"/>
      <c r="J49" s="29"/>
      <c r="K49" s="29"/>
      <c r="L49" s="62"/>
      <c r="M49" s="25"/>
      <c r="N49" s="25"/>
      <c r="O49" s="95"/>
      <c r="P49" s="25"/>
      <c r="Q49" s="30"/>
      <c r="R49" s="31"/>
      <c r="S49" s="32"/>
      <c r="T49" s="30"/>
      <c r="U49" s="31"/>
      <c r="V49" s="58"/>
      <c r="W49" s="94" t="str">
        <f>IFERROR(VLOOKUP(Y49,リスト!$P$1:$Q$189,2,FALSE),"未エントリー")</f>
        <v>未エントリー</v>
      </c>
      <c r="X49" s="87" t="str">
        <f t="shared" si="5"/>
        <v/>
      </c>
      <c r="Y49" s="46" t="str">
        <f t="shared" si="3"/>
        <v/>
      </c>
      <c r="Z49" s="46" t="str">
        <f>IFERROR(VLOOKUP(Y49,リスト!$P$1:$R$189,3,FALSE),"0")</f>
        <v>0</v>
      </c>
      <c r="AA49" s="43"/>
      <c r="AB49" s="43"/>
      <c r="AC49" s="43"/>
      <c r="AD49" s="43"/>
      <c r="AE49" s="35"/>
      <c r="AF49" s="35" t="str">
        <f t="shared" si="4"/>
        <v>0</v>
      </c>
      <c r="AG49" s="35"/>
      <c r="AH49" s="35"/>
      <c r="AI49" s="35"/>
      <c r="AJ49" s="35"/>
      <c r="AK49" s="35"/>
      <c r="AL49" s="35"/>
      <c r="AM49" s="35"/>
      <c r="AN49" s="35"/>
      <c r="AO49" s="35"/>
      <c r="AP49" s="35"/>
      <c r="AQ49" s="35"/>
      <c r="AR49" s="35"/>
      <c r="AS49" s="35"/>
      <c r="AT49" s="35"/>
      <c r="AU49" s="35"/>
      <c r="AV49" s="35"/>
      <c r="AW49" s="35"/>
      <c r="AX49" s="35"/>
      <c r="AY49" s="35"/>
      <c r="AZ49" s="35"/>
      <c r="BA49" s="35"/>
      <c r="BB49" s="35"/>
      <c r="BC49" s="35"/>
      <c r="BD49" s="35"/>
      <c r="BE49" s="35"/>
      <c r="BF49" s="35"/>
    </row>
    <row r="50" spans="1:58" ht="15.6" customHeight="1">
      <c r="A50" s="25"/>
      <c r="B50" s="26"/>
      <c r="C50" s="27"/>
      <c r="D50" s="28" t="str">
        <f t="shared" si="7"/>
        <v/>
      </c>
      <c r="E50" s="33" t="str">
        <f t="shared" si="8"/>
        <v/>
      </c>
      <c r="F50" s="89"/>
      <c r="G50" s="89"/>
      <c r="H50" s="62"/>
      <c r="I50" s="29"/>
      <c r="J50" s="29"/>
      <c r="K50" s="29"/>
      <c r="L50" s="62"/>
      <c r="M50" s="25"/>
      <c r="N50" s="25"/>
      <c r="O50" s="95"/>
      <c r="P50" s="25"/>
      <c r="Q50" s="30"/>
      <c r="R50" s="31"/>
      <c r="S50" s="32"/>
      <c r="T50" s="30"/>
      <c r="U50" s="31"/>
      <c r="V50" s="58"/>
      <c r="W50" s="94" t="str">
        <f>IFERROR(VLOOKUP(Y50,リスト!$P$1:$Q$189,2,FALSE),"未エントリー")</f>
        <v>未エントリー</v>
      </c>
      <c r="X50" s="87" t="str">
        <f t="shared" si="5"/>
        <v/>
      </c>
      <c r="Y50" s="46" t="str">
        <f t="shared" si="3"/>
        <v/>
      </c>
      <c r="Z50" s="46" t="str">
        <f>IFERROR(VLOOKUP(Y50,リスト!$P$1:$R$189,3,FALSE),"0")</f>
        <v>0</v>
      </c>
      <c r="AA50" s="43"/>
      <c r="AB50" s="43"/>
      <c r="AC50" s="43"/>
      <c r="AD50" s="43"/>
      <c r="AE50" s="35"/>
      <c r="AF50" s="35" t="str">
        <f t="shared" si="4"/>
        <v>0</v>
      </c>
      <c r="AG50" s="35"/>
      <c r="AH50" s="35"/>
      <c r="AI50" s="35"/>
      <c r="AJ50" s="35"/>
      <c r="AK50" s="35"/>
      <c r="AL50" s="35"/>
      <c r="AM50" s="35"/>
      <c r="AN50" s="35"/>
      <c r="AO50" s="35"/>
      <c r="AP50" s="35"/>
      <c r="AQ50" s="35"/>
      <c r="AR50" s="35"/>
      <c r="AS50" s="35"/>
      <c r="AT50" s="35"/>
      <c r="AU50" s="35"/>
      <c r="AV50" s="35"/>
      <c r="AW50" s="35"/>
      <c r="AX50" s="35"/>
      <c r="AY50" s="35"/>
      <c r="AZ50" s="35"/>
      <c r="BA50" s="35"/>
      <c r="BB50" s="35"/>
      <c r="BC50" s="35"/>
      <c r="BD50" s="35"/>
      <c r="BE50" s="35"/>
      <c r="BF50" s="35"/>
    </row>
    <row r="51" spans="1:58" ht="15.6" customHeight="1">
      <c r="A51" s="25"/>
      <c r="B51" s="26"/>
      <c r="C51" s="27"/>
      <c r="D51" s="28" t="str">
        <f t="shared" ref="D51:D60" si="9">ASC(PHONETIC(B51))</f>
        <v/>
      </c>
      <c r="E51" s="33" t="str">
        <f t="shared" ref="E51:E60" si="10">ASC(PHONETIC(C51))</f>
        <v/>
      </c>
      <c r="F51" s="89"/>
      <c r="G51" s="89"/>
      <c r="H51" s="62"/>
      <c r="I51" s="29"/>
      <c r="J51" s="29"/>
      <c r="K51" s="29"/>
      <c r="L51" s="62"/>
      <c r="M51" s="25"/>
      <c r="N51" s="25"/>
      <c r="O51" s="95"/>
      <c r="P51" s="25"/>
      <c r="Q51" s="30"/>
      <c r="R51" s="31"/>
      <c r="S51" s="32"/>
      <c r="T51" s="30"/>
      <c r="U51" s="31"/>
      <c r="V51" s="58"/>
      <c r="W51" s="94" t="str">
        <f>IFERROR(VLOOKUP(Y51,リスト!$P$1:$Q$189,2,FALSE),"未エントリー")</f>
        <v>未エントリー</v>
      </c>
      <c r="X51" s="87" t="str">
        <f t="shared" ref="X51:X60" si="11">LEFT(H51,2)</f>
        <v/>
      </c>
      <c r="Y51" s="46" t="str">
        <f t="shared" ref="Y51:Y60" si="12">CONCATENATE(L51,X51,O51)</f>
        <v/>
      </c>
      <c r="Z51" s="46" t="str">
        <f>IFERROR(VLOOKUP(Y51,リスト!$P$1:$R$189,3,FALSE),"0")</f>
        <v>0</v>
      </c>
      <c r="AA51" s="43"/>
      <c r="AB51" s="43"/>
      <c r="AC51" s="43"/>
      <c r="AD51" s="35"/>
      <c r="AE51" s="35"/>
      <c r="AF51" s="35" t="str">
        <f t="shared" ref="AF51:AF60" si="13">CONCATENATE(O51,Z51)</f>
        <v>0</v>
      </c>
      <c r="AG51" s="35"/>
      <c r="AH51" s="35"/>
      <c r="AI51" s="35"/>
      <c r="AJ51" s="35"/>
      <c r="AK51" s="35"/>
      <c r="AL51" s="35"/>
      <c r="AM51" s="35"/>
      <c r="AN51" s="35"/>
      <c r="AO51" s="35"/>
      <c r="AP51" s="35"/>
      <c r="AQ51" s="35"/>
      <c r="AR51" s="35"/>
      <c r="AS51" s="35"/>
      <c r="AT51" s="35"/>
      <c r="AU51" s="35"/>
      <c r="AV51" s="35"/>
      <c r="AW51" s="35"/>
      <c r="AX51" s="35"/>
      <c r="AY51" s="35"/>
      <c r="AZ51" s="35"/>
      <c r="BA51" s="35"/>
      <c r="BB51" s="35"/>
      <c r="BC51" s="35"/>
      <c r="BD51" s="35"/>
      <c r="BE51" s="35"/>
      <c r="BF51" s="35"/>
    </row>
    <row r="52" spans="1:58" ht="15.6" customHeight="1">
      <c r="A52" s="25"/>
      <c r="B52" s="26"/>
      <c r="C52" s="27"/>
      <c r="D52" s="28" t="str">
        <f t="shared" si="9"/>
        <v/>
      </c>
      <c r="E52" s="33" t="str">
        <f t="shared" si="10"/>
        <v/>
      </c>
      <c r="F52" s="89"/>
      <c r="G52" s="89"/>
      <c r="H52" s="62"/>
      <c r="I52" s="29"/>
      <c r="J52" s="29"/>
      <c r="K52" s="29"/>
      <c r="L52" s="62"/>
      <c r="M52" s="25"/>
      <c r="N52" s="25"/>
      <c r="O52" s="95"/>
      <c r="P52" s="25"/>
      <c r="Q52" s="30"/>
      <c r="R52" s="31"/>
      <c r="S52" s="32"/>
      <c r="T52" s="30"/>
      <c r="U52" s="31"/>
      <c r="V52" s="58"/>
      <c r="W52" s="94" t="str">
        <f>IFERROR(VLOOKUP(Y52,リスト!$P$1:$Q$189,2,FALSE),"未エントリー")</f>
        <v>未エントリー</v>
      </c>
      <c r="X52" s="87" t="str">
        <f t="shared" si="11"/>
        <v/>
      </c>
      <c r="Y52" s="46" t="str">
        <f t="shared" si="12"/>
        <v/>
      </c>
      <c r="Z52" s="46" t="str">
        <f>IFERROR(VLOOKUP(Y52,リスト!$P$1:$R$189,3,FALSE),"0")</f>
        <v>0</v>
      </c>
      <c r="AA52" s="43"/>
      <c r="AB52" s="43"/>
      <c r="AC52" s="43"/>
      <c r="AD52" s="35"/>
      <c r="AE52" s="35"/>
      <c r="AF52" s="35" t="str">
        <f t="shared" si="13"/>
        <v>0</v>
      </c>
      <c r="AG52" s="35"/>
      <c r="AH52" s="35"/>
      <c r="AI52" s="35"/>
      <c r="AJ52" s="35"/>
      <c r="AK52" s="35"/>
      <c r="AL52" s="35"/>
      <c r="AM52" s="35"/>
      <c r="AN52" s="35"/>
      <c r="AO52" s="35"/>
      <c r="AP52" s="35"/>
      <c r="AQ52" s="35"/>
      <c r="AR52" s="35"/>
      <c r="AS52" s="35"/>
      <c r="AT52" s="35"/>
      <c r="AU52" s="35"/>
      <c r="AV52" s="35"/>
      <c r="AW52" s="35"/>
      <c r="AX52" s="35"/>
      <c r="AY52" s="35"/>
      <c r="AZ52" s="35"/>
      <c r="BA52" s="35"/>
      <c r="BB52" s="35"/>
      <c r="BC52" s="35"/>
      <c r="BD52" s="35"/>
      <c r="BE52" s="35"/>
      <c r="BF52" s="35"/>
    </row>
    <row r="53" spans="1:58" ht="15.6" customHeight="1">
      <c r="A53" s="25"/>
      <c r="B53" s="26"/>
      <c r="C53" s="27"/>
      <c r="D53" s="28" t="str">
        <f t="shared" si="9"/>
        <v/>
      </c>
      <c r="E53" s="33" t="str">
        <f t="shared" si="10"/>
        <v/>
      </c>
      <c r="F53" s="89"/>
      <c r="G53" s="89"/>
      <c r="H53" s="62"/>
      <c r="I53" s="29"/>
      <c r="J53" s="29"/>
      <c r="K53" s="29"/>
      <c r="L53" s="62"/>
      <c r="M53" s="25"/>
      <c r="N53" s="25"/>
      <c r="O53" s="95"/>
      <c r="P53" s="25"/>
      <c r="Q53" s="30"/>
      <c r="R53" s="31"/>
      <c r="S53" s="32"/>
      <c r="T53" s="30"/>
      <c r="U53" s="31"/>
      <c r="V53" s="58"/>
      <c r="W53" s="94" t="str">
        <f>IFERROR(VLOOKUP(Y53,リスト!$P$1:$Q$189,2,FALSE),"未エントリー")</f>
        <v>未エントリー</v>
      </c>
      <c r="X53" s="87" t="str">
        <f t="shared" si="11"/>
        <v/>
      </c>
      <c r="Y53" s="46" t="str">
        <f t="shared" si="12"/>
        <v/>
      </c>
      <c r="Z53" s="46" t="str">
        <f>IFERROR(VLOOKUP(Y53,リスト!$P$1:$R$189,3,FALSE),"0")</f>
        <v>0</v>
      </c>
      <c r="AA53" s="43"/>
      <c r="AB53" s="43"/>
      <c r="AC53" s="43"/>
      <c r="AD53" s="35"/>
      <c r="AE53" s="35"/>
      <c r="AF53" s="35" t="str">
        <f t="shared" si="13"/>
        <v>0</v>
      </c>
      <c r="AG53" s="35"/>
      <c r="AH53" s="35"/>
      <c r="AI53" s="35"/>
      <c r="AJ53" s="35"/>
      <c r="AK53" s="35"/>
      <c r="AL53" s="35"/>
      <c r="AM53" s="35"/>
      <c r="AN53" s="35"/>
      <c r="AO53" s="35"/>
      <c r="AP53" s="35"/>
      <c r="AQ53" s="35"/>
      <c r="AR53" s="35"/>
      <c r="AS53" s="35"/>
      <c r="AT53" s="35"/>
      <c r="AU53" s="35"/>
      <c r="AV53" s="35"/>
      <c r="AW53" s="35"/>
      <c r="AX53" s="35"/>
      <c r="AY53" s="35"/>
      <c r="AZ53" s="35"/>
      <c r="BA53" s="35"/>
      <c r="BB53" s="35"/>
      <c r="BC53" s="35"/>
      <c r="BD53" s="35"/>
      <c r="BE53" s="35"/>
      <c r="BF53" s="35"/>
    </row>
    <row r="54" spans="1:58" ht="15.6" customHeight="1">
      <c r="A54" s="25"/>
      <c r="B54" s="26"/>
      <c r="C54" s="27"/>
      <c r="D54" s="28" t="str">
        <f t="shared" si="9"/>
        <v/>
      </c>
      <c r="E54" s="33" t="str">
        <f t="shared" si="10"/>
        <v/>
      </c>
      <c r="F54" s="89"/>
      <c r="G54" s="89"/>
      <c r="H54" s="62"/>
      <c r="I54" s="29"/>
      <c r="J54" s="29"/>
      <c r="K54" s="29"/>
      <c r="L54" s="62"/>
      <c r="M54" s="25"/>
      <c r="N54" s="25"/>
      <c r="O54" s="95"/>
      <c r="P54" s="25"/>
      <c r="Q54" s="30"/>
      <c r="R54" s="31"/>
      <c r="S54" s="32"/>
      <c r="T54" s="30"/>
      <c r="U54" s="31"/>
      <c r="V54" s="58"/>
      <c r="W54" s="94" t="str">
        <f>IFERROR(VLOOKUP(Y54,リスト!$P$1:$Q$189,2,FALSE),"未エントリー")</f>
        <v>未エントリー</v>
      </c>
      <c r="X54" s="87" t="str">
        <f t="shared" si="11"/>
        <v/>
      </c>
      <c r="Y54" s="46" t="str">
        <f t="shared" si="12"/>
        <v/>
      </c>
      <c r="Z54" s="46" t="str">
        <f>IFERROR(VLOOKUP(Y54,リスト!$P$1:$R$189,3,FALSE),"0")</f>
        <v>0</v>
      </c>
      <c r="AA54" s="43"/>
      <c r="AB54" s="43"/>
      <c r="AC54" s="43"/>
      <c r="AD54" s="43"/>
      <c r="AE54" s="35"/>
      <c r="AF54" s="35" t="str">
        <f t="shared" si="13"/>
        <v>0</v>
      </c>
      <c r="AG54" s="35"/>
      <c r="AH54" s="35"/>
      <c r="AI54" s="35"/>
      <c r="AJ54" s="35"/>
      <c r="AK54" s="35"/>
      <c r="AL54" s="35"/>
      <c r="AM54" s="35"/>
      <c r="AN54" s="35"/>
      <c r="AO54" s="35"/>
      <c r="AP54" s="35"/>
      <c r="AQ54" s="35"/>
      <c r="AR54" s="35"/>
      <c r="AS54" s="35"/>
      <c r="AT54" s="35"/>
      <c r="AU54" s="35"/>
      <c r="AV54" s="35"/>
      <c r="AW54" s="35"/>
      <c r="AX54" s="35"/>
      <c r="AY54" s="35"/>
      <c r="AZ54" s="35"/>
      <c r="BA54" s="35"/>
      <c r="BB54" s="35"/>
      <c r="BC54" s="35"/>
      <c r="BD54" s="35"/>
      <c r="BE54" s="35"/>
      <c r="BF54" s="35"/>
    </row>
    <row r="55" spans="1:58" ht="15.6" customHeight="1">
      <c r="A55" s="25"/>
      <c r="B55" s="26"/>
      <c r="C55" s="27"/>
      <c r="D55" s="28" t="str">
        <f t="shared" si="9"/>
        <v/>
      </c>
      <c r="E55" s="33" t="str">
        <f t="shared" si="10"/>
        <v/>
      </c>
      <c r="F55" s="89"/>
      <c r="G55" s="89"/>
      <c r="H55" s="62"/>
      <c r="I55" s="29"/>
      <c r="J55" s="29"/>
      <c r="K55" s="29"/>
      <c r="L55" s="62"/>
      <c r="M55" s="25"/>
      <c r="N55" s="25"/>
      <c r="O55" s="95"/>
      <c r="P55" s="25"/>
      <c r="Q55" s="30"/>
      <c r="R55" s="31"/>
      <c r="S55" s="32"/>
      <c r="T55" s="30"/>
      <c r="U55" s="31"/>
      <c r="V55" s="58"/>
      <c r="W55" s="94" t="str">
        <f>IFERROR(VLOOKUP(Y55,リスト!$P$1:$Q$189,2,FALSE),"未エントリー")</f>
        <v>未エントリー</v>
      </c>
      <c r="X55" s="87" t="str">
        <f t="shared" si="11"/>
        <v/>
      </c>
      <c r="Y55" s="46" t="str">
        <f t="shared" si="12"/>
        <v/>
      </c>
      <c r="Z55" s="46" t="str">
        <f>IFERROR(VLOOKUP(Y55,リスト!$P$1:$R$189,3,FALSE),"0")</f>
        <v>0</v>
      </c>
      <c r="AA55" s="43"/>
      <c r="AB55" s="43"/>
      <c r="AC55" s="43"/>
      <c r="AD55" s="43"/>
      <c r="AE55" s="35"/>
      <c r="AF55" s="35" t="str">
        <f t="shared" si="13"/>
        <v>0</v>
      </c>
      <c r="AG55" s="35"/>
      <c r="AH55" s="35"/>
      <c r="AI55" s="35"/>
      <c r="AJ55" s="35"/>
      <c r="AK55" s="35"/>
      <c r="AL55" s="35"/>
      <c r="AM55" s="35"/>
      <c r="AN55" s="35"/>
      <c r="AO55" s="35"/>
      <c r="AP55" s="35"/>
      <c r="AQ55" s="35"/>
      <c r="AR55" s="35"/>
      <c r="AS55" s="35"/>
      <c r="AT55" s="35"/>
      <c r="AU55" s="35"/>
      <c r="AV55" s="35"/>
      <c r="AW55" s="35"/>
      <c r="AX55" s="35"/>
      <c r="AY55" s="35"/>
      <c r="AZ55" s="35"/>
      <c r="BA55" s="35"/>
      <c r="BB55" s="35"/>
      <c r="BC55" s="35"/>
      <c r="BD55" s="35"/>
      <c r="BE55" s="35"/>
      <c r="BF55" s="35"/>
    </row>
    <row r="56" spans="1:58" ht="15.6" customHeight="1">
      <c r="A56" s="25"/>
      <c r="B56" s="26"/>
      <c r="C56" s="27"/>
      <c r="D56" s="28" t="str">
        <f t="shared" si="9"/>
        <v/>
      </c>
      <c r="E56" s="33" t="str">
        <f t="shared" si="10"/>
        <v/>
      </c>
      <c r="F56" s="89"/>
      <c r="G56" s="89"/>
      <c r="H56" s="62"/>
      <c r="I56" s="29"/>
      <c r="J56" s="29"/>
      <c r="K56" s="29"/>
      <c r="L56" s="62"/>
      <c r="M56" s="25"/>
      <c r="N56" s="25"/>
      <c r="O56" s="95"/>
      <c r="P56" s="25"/>
      <c r="Q56" s="30"/>
      <c r="R56" s="31"/>
      <c r="S56" s="32"/>
      <c r="T56" s="30"/>
      <c r="U56" s="31"/>
      <c r="V56" s="58"/>
      <c r="W56" s="94" t="str">
        <f>IFERROR(VLOOKUP(Y56,リスト!$P$1:$Q$189,2,FALSE),"未エントリー")</f>
        <v>未エントリー</v>
      </c>
      <c r="X56" s="87" t="str">
        <f t="shared" si="11"/>
        <v/>
      </c>
      <c r="Y56" s="46" t="str">
        <f t="shared" si="12"/>
        <v/>
      </c>
      <c r="Z56" s="46" t="str">
        <f>IFERROR(VLOOKUP(Y56,リスト!$P$1:$R$189,3,FALSE),"0")</f>
        <v>0</v>
      </c>
      <c r="AA56" s="43"/>
      <c r="AB56" s="43"/>
      <c r="AC56" s="43"/>
      <c r="AD56" s="43"/>
      <c r="AE56" s="35"/>
      <c r="AF56" s="35" t="str">
        <f t="shared" si="13"/>
        <v>0</v>
      </c>
      <c r="AG56" s="35"/>
      <c r="AH56" s="35"/>
      <c r="AI56" s="35"/>
      <c r="AJ56" s="35"/>
      <c r="AK56" s="35"/>
      <c r="AL56" s="35"/>
      <c r="AM56" s="35"/>
      <c r="AN56" s="35"/>
      <c r="AO56" s="35"/>
      <c r="AP56" s="35"/>
      <c r="AQ56" s="35"/>
      <c r="AR56" s="35"/>
      <c r="AS56" s="35"/>
      <c r="AT56" s="35"/>
      <c r="AU56" s="35"/>
      <c r="AV56" s="35"/>
      <c r="AW56" s="35"/>
      <c r="AX56" s="35"/>
      <c r="AY56" s="35"/>
      <c r="AZ56" s="35"/>
      <c r="BA56" s="35"/>
      <c r="BB56" s="35"/>
      <c r="BC56" s="35"/>
      <c r="BD56" s="35"/>
      <c r="BE56" s="35"/>
      <c r="BF56" s="35"/>
    </row>
    <row r="57" spans="1:58" ht="15.6" customHeight="1">
      <c r="A57" s="25"/>
      <c r="B57" s="26"/>
      <c r="C57" s="27"/>
      <c r="D57" s="28" t="str">
        <f t="shared" si="9"/>
        <v/>
      </c>
      <c r="E57" s="33" t="str">
        <f t="shared" si="10"/>
        <v/>
      </c>
      <c r="F57" s="89"/>
      <c r="G57" s="89"/>
      <c r="H57" s="62"/>
      <c r="I57" s="29"/>
      <c r="J57" s="29"/>
      <c r="K57" s="29"/>
      <c r="L57" s="62"/>
      <c r="M57" s="25"/>
      <c r="N57" s="25"/>
      <c r="O57" s="95"/>
      <c r="P57" s="25"/>
      <c r="Q57" s="30"/>
      <c r="R57" s="31"/>
      <c r="S57" s="32"/>
      <c r="T57" s="30"/>
      <c r="U57" s="31"/>
      <c r="V57" s="58"/>
      <c r="W57" s="94" t="str">
        <f>IFERROR(VLOOKUP(Y57,リスト!$P$1:$Q$189,2,FALSE),"未エントリー")</f>
        <v>未エントリー</v>
      </c>
      <c r="X57" s="87" t="str">
        <f t="shared" si="11"/>
        <v/>
      </c>
      <c r="Y57" s="46" t="str">
        <f t="shared" si="12"/>
        <v/>
      </c>
      <c r="Z57" s="46" t="str">
        <f>IFERROR(VLOOKUP(Y57,リスト!$P$1:$R$189,3,FALSE),"0")</f>
        <v>0</v>
      </c>
      <c r="AA57" s="43"/>
      <c r="AB57" s="43"/>
      <c r="AC57" s="43"/>
      <c r="AD57" s="43"/>
      <c r="AE57" s="35"/>
      <c r="AF57" s="35" t="str">
        <f t="shared" si="13"/>
        <v>0</v>
      </c>
      <c r="AG57" s="35"/>
      <c r="AH57" s="35"/>
      <c r="AI57" s="35"/>
      <c r="AJ57" s="35"/>
      <c r="AK57" s="35"/>
      <c r="AL57" s="35"/>
      <c r="AM57" s="35"/>
      <c r="AN57" s="35"/>
      <c r="AO57" s="35"/>
      <c r="AP57" s="35"/>
      <c r="AQ57" s="35"/>
      <c r="AR57" s="35"/>
      <c r="AS57" s="35"/>
      <c r="AT57" s="35"/>
      <c r="AU57" s="35"/>
      <c r="AV57" s="35"/>
      <c r="AW57" s="35"/>
      <c r="AX57" s="35"/>
      <c r="AY57" s="35"/>
      <c r="AZ57" s="35"/>
      <c r="BA57" s="35"/>
      <c r="BB57" s="35"/>
      <c r="BC57" s="35"/>
      <c r="BD57" s="35"/>
      <c r="BE57" s="35"/>
      <c r="BF57" s="35"/>
    </row>
    <row r="58" spans="1:58" ht="15.6" customHeight="1">
      <c r="A58" s="25"/>
      <c r="B58" s="26"/>
      <c r="C58" s="27"/>
      <c r="D58" s="28" t="str">
        <f t="shared" si="9"/>
        <v/>
      </c>
      <c r="E58" s="33" t="str">
        <f t="shared" si="10"/>
        <v/>
      </c>
      <c r="F58" s="89"/>
      <c r="G58" s="89"/>
      <c r="H58" s="62"/>
      <c r="I58" s="29"/>
      <c r="J58" s="29"/>
      <c r="K58" s="29"/>
      <c r="L58" s="62"/>
      <c r="M58" s="25"/>
      <c r="N58" s="25"/>
      <c r="O58" s="95"/>
      <c r="P58" s="25"/>
      <c r="Q58" s="30"/>
      <c r="R58" s="31"/>
      <c r="S58" s="32"/>
      <c r="T58" s="30"/>
      <c r="U58" s="31"/>
      <c r="V58" s="58"/>
      <c r="W58" s="94" t="str">
        <f>IFERROR(VLOOKUP(Y58,リスト!$P$1:$Q$189,2,FALSE),"未エントリー")</f>
        <v>未エントリー</v>
      </c>
      <c r="X58" s="87" t="str">
        <f t="shared" si="11"/>
        <v/>
      </c>
      <c r="Y58" s="46" t="str">
        <f t="shared" si="12"/>
        <v/>
      </c>
      <c r="Z58" s="46" t="str">
        <f>IFERROR(VLOOKUP(Y58,リスト!$P$1:$R$189,3,FALSE),"0")</f>
        <v>0</v>
      </c>
      <c r="AA58" s="43"/>
      <c r="AB58" s="43"/>
      <c r="AC58" s="43"/>
      <c r="AD58" s="43"/>
      <c r="AE58" s="35"/>
      <c r="AF58" s="35" t="str">
        <f t="shared" si="13"/>
        <v>0</v>
      </c>
      <c r="AG58" s="35"/>
      <c r="AH58" s="35"/>
      <c r="AI58" s="35"/>
      <c r="AJ58" s="35"/>
      <c r="AK58" s="35"/>
      <c r="AL58" s="35"/>
      <c r="AM58" s="35"/>
      <c r="AN58" s="35"/>
      <c r="AO58" s="35"/>
      <c r="AP58" s="35"/>
      <c r="AQ58" s="35"/>
      <c r="AR58" s="35"/>
      <c r="AS58" s="35"/>
      <c r="AT58" s="35"/>
      <c r="AU58" s="35"/>
      <c r="AV58" s="35"/>
      <c r="AW58" s="35"/>
      <c r="AX58" s="35"/>
      <c r="AY58" s="35"/>
      <c r="AZ58" s="35"/>
      <c r="BA58" s="35"/>
      <c r="BB58" s="35"/>
      <c r="BC58" s="35"/>
      <c r="BD58" s="35"/>
      <c r="BE58" s="35"/>
      <c r="BF58" s="35"/>
    </row>
    <row r="59" spans="1:58" ht="15.6" customHeight="1">
      <c r="A59" s="25"/>
      <c r="B59" s="26"/>
      <c r="C59" s="27"/>
      <c r="D59" s="28" t="str">
        <f t="shared" si="9"/>
        <v/>
      </c>
      <c r="E59" s="33" t="str">
        <f t="shared" si="10"/>
        <v/>
      </c>
      <c r="F59" s="89"/>
      <c r="G59" s="89"/>
      <c r="H59" s="62"/>
      <c r="I59" s="29"/>
      <c r="J59" s="29"/>
      <c r="K59" s="29"/>
      <c r="L59" s="62"/>
      <c r="M59" s="25"/>
      <c r="N59" s="25"/>
      <c r="O59" s="95"/>
      <c r="P59" s="25"/>
      <c r="Q59" s="30"/>
      <c r="R59" s="31"/>
      <c r="S59" s="32"/>
      <c r="T59" s="30"/>
      <c r="U59" s="31"/>
      <c r="V59" s="58"/>
      <c r="W59" s="94" t="str">
        <f>IFERROR(VLOOKUP(Y59,リスト!$P$1:$Q$189,2,FALSE),"未エントリー")</f>
        <v>未エントリー</v>
      </c>
      <c r="X59" s="87" t="str">
        <f t="shared" si="11"/>
        <v/>
      </c>
      <c r="Y59" s="46" t="str">
        <f t="shared" si="12"/>
        <v/>
      </c>
      <c r="Z59" s="46" t="str">
        <f>IFERROR(VLOOKUP(Y59,リスト!$P$1:$R$189,3,FALSE),"0")</f>
        <v>0</v>
      </c>
      <c r="AA59" s="43"/>
      <c r="AB59" s="43"/>
      <c r="AC59" s="43"/>
      <c r="AD59" s="43"/>
      <c r="AE59" s="35"/>
      <c r="AF59" s="35" t="str">
        <f t="shared" si="13"/>
        <v>0</v>
      </c>
      <c r="AG59" s="35"/>
      <c r="AH59" s="35"/>
      <c r="AI59" s="35"/>
      <c r="AJ59" s="35"/>
      <c r="AK59" s="35"/>
      <c r="AL59" s="35"/>
      <c r="AM59" s="35"/>
      <c r="AN59" s="35"/>
      <c r="AO59" s="35"/>
      <c r="AP59" s="35"/>
      <c r="AQ59" s="35"/>
      <c r="AR59" s="35"/>
      <c r="AS59" s="35"/>
      <c r="AT59" s="35"/>
      <c r="AU59" s="35"/>
      <c r="AV59" s="35"/>
      <c r="AW59" s="35"/>
      <c r="AX59" s="35"/>
      <c r="AY59" s="35"/>
      <c r="AZ59" s="35"/>
      <c r="BA59" s="35"/>
      <c r="BB59" s="35"/>
      <c r="BC59" s="35"/>
      <c r="BD59" s="35"/>
      <c r="BE59" s="35"/>
      <c r="BF59" s="35"/>
    </row>
    <row r="60" spans="1:58" ht="15.6" customHeight="1">
      <c r="A60" s="25"/>
      <c r="B60" s="26"/>
      <c r="C60" s="27"/>
      <c r="D60" s="28" t="str">
        <f t="shared" si="9"/>
        <v/>
      </c>
      <c r="E60" s="33" t="str">
        <f t="shared" si="10"/>
        <v/>
      </c>
      <c r="F60" s="89"/>
      <c r="G60" s="89"/>
      <c r="H60" s="62"/>
      <c r="I60" s="29"/>
      <c r="J60" s="29"/>
      <c r="K60" s="29"/>
      <c r="L60" s="62"/>
      <c r="M60" s="25"/>
      <c r="N60" s="25"/>
      <c r="O60" s="95"/>
      <c r="P60" s="25"/>
      <c r="Q60" s="30"/>
      <c r="R60" s="31"/>
      <c r="S60" s="32"/>
      <c r="T60" s="30"/>
      <c r="U60" s="31"/>
      <c r="V60" s="58"/>
      <c r="W60" s="94" t="str">
        <f>IFERROR(VLOOKUP(Y60,リスト!$P$1:$Q$189,2,FALSE),"未エントリー")</f>
        <v>未エントリー</v>
      </c>
      <c r="X60" s="87" t="str">
        <f t="shared" si="11"/>
        <v/>
      </c>
      <c r="Y60" s="46" t="str">
        <f t="shared" si="12"/>
        <v/>
      </c>
      <c r="Z60" s="46" t="str">
        <f>IFERROR(VLOOKUP(Y60,リスト!$P$1:$R$189,3,FALSE),"0")</f>
        <v>0</v>
      </c>
      <c r="AA60" s="43"/>
      <c r="AB60" s="43"/>
      <c r="AC60" s="43"/>
      <c r="AD60" s="43"/>
      <c r="AE60" s="35"/>
      <c r="AF60" s="35" t="str">
        <f t="shared" si="13"/>
        <v>0</v>
      </c>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row>
    <row r="61" spans="1:58" ht="15.6" customHeight="1">
      <c r="A61" s="25"/>
      <c r="B61" s="26"/>
      <c r="C61" s="27"/>
      <c r="D61" s="28" t="str">
        <f t="shared" si="7"/>
        <v/>
      </c>
      <c r="E61" s="33" t="str">
        <f t="shared" si="8"/>
        <v/>
      </c>
      <c r="F61" s="89"/>
      <c r="G61" s="89"/>
      <c r="H61" s="62"/>
      <c r="I61" s="29"/>
      <c r="J61" s="29"/>
      <c r="K61" s="29"/>
      <c r="L61" s="62"/>
      <c r="M61" s="25"/>
      <c r="N61" s="25"/>
      <c r="O61" s="95"/>
      <c r="P61" s="25"/>
      <c r="Q61" s="30"/>
      <c r="R61" s="31"/>
      <c r="S61" s="32"/>
      <c r="T61" s="30"/>
      <c r="U61" s="31"/>
      <c r="V61" s="58"/>
      <c r="W61" s="94" t="str">
        <f>IFERROR(VLOOKUP(Y61,リスト!$P$1:$Q$189,2,FALSE),"未エントリー")</f>
        <v>未エントリー</v>
      </c>
      <c r="X61" s="87" t="str">
        <f t="shared" si="5"/>
        <v/>
      </c>
      <c r="Y61" s="46" t="str">
        <f t="shared" si="3"/>
        <v/>
      </c>
      <c r="Z61" s="46" t="str">
        <f>IFERROR(VLOOKUP(Y61,リスト!$P$1:$R$189,3,FALSE),"0")</f>
        <v>0</v>
      </c>
      <c r="AA61" s="43"/>
      <c r="AB61" s="43"/>
      <c r="AC61" s="43"/>
      <c r="AD61" s="43"/>
      <c r="AE61" s="35"/>
      <c r="AF61" s="35" t="str">
        <f t="shared" si="4"/>
        <v>0</v>
      </c>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row>
    <row r="62" spans="1:58" ht="15.6" customHeight="1">
      <c r="A62" s="25"/>
      <c r="B62" s="26"/>
      <c r="C62" s="27"/>
      <c r="D62" s="28" t="str">
        <f t="shared" si="7"/>
        <v/>
      </c>
      <c r="E62" s="33" t="str">
        <f t="shared" si="8"/>
        <v/>
      </c>
      <c r="F62" s="89"/>
      <c r="G62" s="89"/>
      <c r="H62" s="62"/>
      <c r="I62" s="29"/>
      <c r="J62" s="29"/>
      <c r="K62" s="29"/>
      <c r="L62" s="62"/>
      <c r="M62" s="25"/>
      <c r="N62" s="25"/>
      <c r="O62" s="95"/>
      <c r="P62" s="25"/>
      <c r="Q62" s="30"/>
      <c r="R62" s="31"/>
      <c r="S62" s="32"/>
      <c r="T62" s="30"/>
      <c r="U62" s="31"/>
      <c r="V62" s="58"/>
      <c r="W62" s="94" t="str">
        <f>IFERROR(VLOOKUP(Y62,リスト!$P$1:$Q$189,2,FALSE),"未エントリー")</f>
        <v>未エントリー</v>
      </c>
      <c r="X62" s="87" t="str">
        <f t="shared" si="5"/>
        <v/>
      </c>
      <c r="Y62" s="46" t="str">
        <f t="shared" si="3"/>
        <v/>
      </c>
      <c r="Z62" s="46" t="str">
        <f>IFERROR(VLOOKUP(Y62,リスト!$P$1:$R$189,3,FALSE),"0")</f>
        <v>0</v>
      </c>
      <c r="AA62" s="43"/>
      <c r="AB62" s="43"/>
      <c r="AC62" s="43"/>
      <c r="AD62" s="43"/>
      <c r="AE62" s="35"/>
      <c r="AF62" s="35" t="str">
        <f t="shared" si="4"/>
        <v>0</v>
      </c>
      <c r="AG62" s="35"/>
      <c r="AH62" s="35"/>
      <c r="AI62" s="35"/>
      <c r="AJ62" s="35"/>
      <c r="AK62" s="35"/>
      <c r="AL62" s="35"/>
      <c r="AM62" s="35"/>
      <c r="AN62" s="35"/>
      <c r="AO62" s="35"/>
      <c r="AP62" s="35"/>
      <c r="AQ62" s="35"/>
      <c r="AR62" s="35"/>
      <c r="AS62" s="35"/>
      <c r="AT62" s="35"/>
      <c r="AU62" s="35"/>
      <c r="AV62" s="35"/>
      <c r="AW62" s="35"/>
      <c r="AX62" s="35"/>
      <c r="AY62" s="35"/>
      <c r="AZ62" s="35"/>
      <c r="BA62" s="35"/>
      <c r="BB62" s="35"/>
      <c r="BC62" s="35"/>
      <c r="BD62" s="35"/>
      <c r="BE62" s="35"/>
      <c r="BF62" s="35"/>
    </row>
    <row r="63" spans="1:58" ht="15.6" customHeight="1">
      <c r="A63" s="25"/>
      <c r="B63" s="26"/>
      <c r="C63" s="27"/>
      <c r="D63" s="28" t="str">
        <f t="shared" si="7"/>
        <v/>
      </c>
      <c r="E63" s="33" t="str">
        <f t="shared" si="8"/>
        <v/>
      </c>
      <c r="F63" s="89"/>
      <c r="G63" s="89"/>
      <c r="H63" s="62"/>
      <c r="I63" s="29"/>
      <c r="J63" s="29"/>
      <c r="K63" s="29"/>
      <c r="L63" s="62"/>
      <c r="M63" s="25"/>
      <c r="N63" s="25"/>
      <c r="O63" s="95"/>
      <c r="P63" s="25"/>
      <c r="Q63" s="30"/>
      <c r="R63" s="31"/>
      <c r="S63" s="32"/>
      <c r="T63" s="30"/>
      <c r="U63" s="31"/>
      <c r="V63" s="58"/>
      <c r="W63" s="94" t="str">
        <f>IFERROR(VLOOKUP(Y63,リスト!$P$1:$Q$189,2,FALSE),"未エントリー")</f>
        <v>未エントリー</v>
      </c>
      <c r="X63" s="87" t="str">
        <f t="shared" si="5"/>
        <v/>
      </c>
      <c r="Y63" s="46" t="str">
        <f t="shared" si="3"/>
        <v/>
      </c>
      <c r="Z63" s="46" t="str">
        <f>IFERROR(VLOOKUP(Y63,リスト!$P$1:$R$189,3,FALSE),"0")</f>
        <v>0</v>
      </c>
      <c r="AA63" s="43"/>
      <c r="AB63" s="43"/>
      <c r="AC63" s="43"/>
      <c r="AD63" s="43"/>
      <c r="AE63" s="35"/>
      <c r="AF63" s="35" t="str">
        <f t="shared" si="4"/>
        <v>0</v>
      </c>
      <c r="AG63" s="35"/>
      <c r="AH63" s="35"/>
      <c r="AI63" s="35"/>
      <c r="AJ63" s="35"/>
      <c r="AK63" s="35"/>
      <c r="AL63" s="35"/>
      <c r="AM63" s="35"/>
      <c r="AN63" s="35"/>
      <c r="AO63" s="35"/>
      <c r="AP63" s="35"/>
      <c r="AQ63" s="35"/>
      <c r="AR63" s="35"/>
      <c r="AS63" s="35"/>
      <c r="AT63" s="35"/>
      <c r="AU63" s="35"/>
      <c r="AV63" s="35"/>
      <c r="AW63" s="35"/>
      <c r="AX63" s="35"/>
      <c r="AY63" s="35"/>
      <c r="AZ63" s="35"/>
      <c r="BA63" s="35"/>
      <c r="BB63" s="35"/>
      <c r="BC63" s="35"/>
      <c r="BD63" s="35"/>
      <c r="BE63" s="35"/>
      <c r="BF63" s="35"/>
    </row>
    <row r="64" spans="1:58" ht="15.6" customHeight="1">
      <c r="A64" s="25"/>
      <c r="B64" s="26"/>
      <c r="C64" s="27"/>
      <c r="D64" s="28" t="str">
        <f t="shared" si="7"/>
        <v/>
      </c>
      <c r="E64" s="33" t="str">
        <f t="shared" si="8"/>
        <v/>
      </c>
      <c r="F64" s="89"/>
      <c r="G64" s="89"/>
      <c r="H64" s="62"/>
      <c r="I64" s="29"/>
      <c r="J64" s="29"/>
      <c r="K64" s="29"/>
      <c r="L64" s="62"/>
      <c r="M64" s="25"/>
      <c r="N64" s="25"/>
      <c r="O64" s="95"/>
      <c r="P64" s="25"/>
      <c r="Q64" s="30"/>
      <c r="R64" s="31"/>
      <c r="S64" s="32"/>
      <c r="T64" s="30"/>
      <c r="U64" s="31"/>
      <c r="V64" s="58"/>
      <c r="W64" s="94" t="str">
        <f>IFERROR(VLOOKUP(Y64,リスト!$P$1:$Q$189,2,FALSE),"未エントリー")</f>
        <v>未エントリー</v>
      </c>
      <c r="X64" s="87" t="str">
        <f t="shared" si="5"/>
        <v/>
      </c>
      <c r="Y64" s="46" t="str">
        <f t="shared" si="3"/>
        <v/>
      </c>
      <c r="Z64" s="46" t="str">
        <f>IFERROR(VLOOKUP(Y64,リスト!$P$1:$R$189,3,FALSE),"0")</f>
        <v>0</v>
      </c>
      <c r="AA64" s="43"/>
      <c r="AB64" s="43"/>
      <c r="AC64" s="43"/>
      <c r="AD64" s="43"/>
      <c r="AE64" s="35"/>
      <c r="AF64" s="35" t="str">
        <f t="shared" si="4"/>
        <v>0</v>
      </c>
      <c r="AG64" s="35"/>
      <c r="AH64" s="35"/>
      <c r="AI64" s="35"/>
      <c r="AJ64" s="35"/>
      <c r="AK64" s="35"/>
      <c r="AL64" s="35"/>
      <c r="AM64" s="35"/>
      <c r="AN64" s="35"/>
      <c r="AO64" s="35"/>
      <c r="AP64" s="35"/>
      <c r="AQ64" s="35"/>
      <c r="AR64" s="35"/>
      <c r="AS64" s="35"/>
      <c r="AT64" s="35"/>
      <c r="AU64" s="35"/>
      <c r="AV64" s="35"/>
      <c r="AW64" s="35"/>
      <c r="AX64" s="35"/>
      <c r="AY64" s="35"/>
      <c r="AZ64" s="35"/>
      <c r="BA64" s="35"/>
      <c r="BB64" s="35"/>
      <c r="BC64" s="35"/>
      <c r="BD64" s="35"/>
      <c r="BE64" s="35"/>
      <c r="BF64" s="35"/>
    </row>
    <row r="65" spans="1:58" ht="15.6" customHeight="1">
      <c r="A65" s="25"/>
      <c r="B65" s="26"/>
      <c r="C65" s="27"/>
      <c r="D65" s="28" t="str">
        <f t="shared" si="7"/>
        <v/>
      </c>
      <c r="E65" s="33" t="str">
        <f t="shared" si="8"/>
        <v/>
      </c>
      <c r="F65" s="89"/>
      <c r="G65" s="89"/>
      <c r="H65" s="62"/>
      <c r="I65" s="29"/>
      <c r="J65" s="29"/>
      <c r="K65" s="29"/>
      <c r="L65" s="62"/>
      <c r="M65" s="25"/>
      <c r="N65" s="25"/>
      <c r="O65" s="95"/>
      <c r="P65" s="25"/>
      <c r="Q65" s="30"/>
      <c r="R65" s="31"/>
      <c r="S65" s="32"/>
      <c r="T65" s="30"/>
      <c r="U65" s="31"/>
      <c r="V65" s="58"/>
      <c r="W65" s="94" t="str">
        <f>IFERROR(VLOOKUP(Y65,リスト!$P$1:$Q$189,2,FALSE),"未エントリー")</f>
        <v>未エントリー</v>
      </c>
      <c r="X65" s="87" t="str">
        <f t="shared" si="5"/>
        <v/>
      </c>
      <c r="Y65" s="46" t="str">
        <f t="shared" si="3"/>
        <v/>
      </c>
      <c r="Z65" s="46" t="str">
        <f>IFERROR(VLOOKUP(Y65,リスト!$P$1:$R$189,3,FALSE),"0")</f>
        <v>0</v>
      </c>
      <c r="AA65" s="43"/>
      <c r="AB65" s="43"/>
      <c r="AC65" s="43"/>
      <c r="AD65" s="43"/>
      <c r="AE65" s="35"/>
      <c r="AF65" s="35" t="str">
        <f t="shared" si="4"/>
        <v>0</v>
      </c>
      <c r="AG65" s="35"/>
      <c r="AH65" s="35"/>
      <c r="AI65" s="35"/>
      <c r="AJ65" s="35"/>
      <c r="AK65" s="35"/>
      <c r="AL65" s="35"/>
      <c r="AM65" s="35"/>
      <c r="AN65" s="35"/>
      <c r="AO65" s="35"/>
      <c r="AP65" s="35"/>
      <c r="AQ65" s="35"/>
      <c r="AR65" s="35"/>
      <c r="AS65" s="35"/>
      <c r="AT65" s="35"/>
      <c r="AU65" s="35"/>
      <c r="AV65" s="35"/>
      <c r="AW65" s="35"/>
      <c r="AX65" s="35"/>
      <c r="AY65" s="35"/>
      <c r="AZ65" s="35"/>
      <c r="BA65" s="35"/>
      <c r="BB65" s="35"/>
      <c r="BC65" s="35"/>
      <c r="BD65" s="35"/>
      <c r="BE65" s="35"/>
      <c r="BF65" s="35"/>
    </row>
    <row r="66" spans="1:58" ht="15.6" customHeight="1">
      <c r="A66" s="25"/>
      <c r="B66" s="26"/>
      <c r="C66" s="27"/>
      <c r="D66" s="28" t="str">
        <f t="shared" si="7"/>
        <v/>
      </c>
      <c r="E66" s="33" t="str">
        <f t="shared" si="8"/>
        <v/>
      </c>
      <c r="F66" s="89"/>
      <c r="G66" s="89"/>
      <c r="H66" s="62"/>
      <c r="I66" s="29"/>
      <c r="J66" s="29"/>
      <c r="K66" s="29"/>
      <c r="L66" s="62"/>
      <c r="M66" s="25"/>
      <c r="N66" s="25"/>
      <c r="O66" s="95"/>
      <c r="P66" s="25"/>
      <c r="Q66" s="30"/>
      <c r="R66" s="31"/>
      <c r="S66" s="32"/>
      <c r="T66" s="30"/>
      <c r="U66" s="31"/>
      <c r="V66" s="58"/>
      <c r="W66" s="94" t="str">
        <f>IFERROR(VLOOKUP(Y66,リスト!$P$1:$Q$189,2,FALSE),"未エントリー")</f>
        <v>未エントリー</v>
      </c>
      <c r="X66" s="87" t="str">
        <f t="shared" si="5"/>
        <v/>
      </c>
      <c r="Y66" s="46" t="str">
        <f t="shared" si="3"/>
        <v/>
      </c>
      <c r="Z66" s="46" t="str">
        <f>IFERROR(VLOOKUP(Y66,リスト!$P$1:$R$189,3,FALSE),"0")</f>
        <v>0</v>
      </c>
      <c r="AA66" s="43"/>
      <c r="AB66" s="43"/>
      <c r="AC66" s="43"/>
      <c r="AD66" s="43"/>
      <c r="AE66" s="35"/>
      <c r="AF66" s="35" t="str">
        <f>CONCATENATE(O66,Z66)</f>
        <v>0</v>
      </c>
      <c r="AG66" s="35"/>
      <c r="AH66" s="35"/>
      <c r="AI66" s="35"/>
      <c r="AJ66" s="35"/>
      <c r="AK66" s="35"/>
      <c r="AL66" s="35"/>
      <c r="AM66" s="35"/>
      <c r="AN66" s="35"/>
      <c r="AO66" s="35"/>
      <c r="AP66" s="35"/>
      <c r="AQ66" s="35"/>
      <c r="AR66" s="35"/>
      <c r="AS66" s="35"/>
      <c r="AT66" s="35"/>
      <c r="AU66" s="35"/>
      <c r="AV66" s="35"/>
      <c r="AW66" s="35"/>
      <c r="AX66" s="35"/>
      <c r="AY66" s="35"/>
      <c r="AZ66" s="35"/>
      <c r="BA66" s="35"/>
      <c r="BB66" s="35"/>
      <c r="BC66" s="35"/>
      <c r="BD66" s="35"/>
      <c r="BE66" s="35"/>
      <c r="BF66" s="35"/>
    </row>
    <row r="67" spans="1:58" ht="15.6" customHeight="1">
      <c r="A67" s="25"/>
      <c r="B67" s="26"/>
      <c r="C67" s="27"/>
      <c r="D67" s="28" t="str">
        <f t="shared" ref="D67:D76" si="14">ASC(PHONETIC(B67))</f>
        <v/>
      </c>
      <c r="E67" s="33" t="str">
        <f t="shared" ref="E67:E76" si="15">ASC(PHONETIC(C67))</f>
        <v/>
      </c>
      <c r="F67" s="89"/>
      <c r="G67" s="89"/>
      <c r="H67" s="62"/>
      <c r="I67" s="29"/>
      <c r="J67" s="29"/>
      <c r="K67" s="29"/>
      <c r="L67" s="62"/>
      <c r="M67" s="25"/>
      <c r="N67" s="25"/>
      <c r="O67" s="95"/>
      <c r="P67" s="25"/>
      <c r="Q67" s="30"/>
      <c r="R67" s="31"/>
      <c r="S67" s="32"/>
      <c r="T67" s="30"/>
      <c r="U67" s="31"/>
      <c r="V67" s="58"/>
      <c r="W67" s="94" t="str">
        <f>IFERROR(VLOOKUP(Y67,リスト!$P$1:$Q$189,2,FALSE),"未エントリー")</f>
        <v>未エントリー</v>
      </c>
      <c r="X67" s="87" t="str">
        <f t="shared" si="5"/>
        <v/>
      </c>
      <c r="Y67" s="46" t="str">
        <f t="shared" si="3"/>
        <v/>
      </c>
      <c r="Z67" s="46" t="str">
        <f>IFERROR(VLOOKUP(Y67,リスト!$P$1:$R$189,3,FALSE),"0")</f>
        <v>0</v>
      </c>
      <c r="AA67" s="43"/>
      <c r="AB67" s="43"/>
      <c r="AC67" s="43"/>
      <c r="AD67" s="43"/>
      <c r="AE67" s="35"/>
      <c r="AF67" s="35" t="str">
        <f t="shared" si="4"/>
        <v>0</v>
      </c>
      <c r="AG67" s="35"/>
      <c r="AH67" s="35"/>
      <c r="AI67" s="35"/>
      <c r="AJ67" s="35"/>
      <c r="AK67" s="35"/>
      <c r="AL67" s="35"/>
      <c r="AM67" s="35"/>
      <c r="AN67" s="35"/>
      <c r="AO67" s="35"/>
      <c r="AP67" s="35"/>
      <c r="AQ67" s="35"/>
      <c r="AR67" s="35"/>
      <c r="AS67" s="35"/>
      <c r="AT67" s="35"/>
      <c r="AU67" s="35"/>
      <c r="AV67" s="35"/>
      <c r="AW67" s="35"/>
      <c r="AX67" s="35"/>
      <c r="AY67" s="35"/>
      <c r="AZ67" s="35"/>
      <c r="BA67" s="35"/>
      <c r="BB67" s="35"/>
      <c r="BC67" s="35"/>
      <c r="BD67" s="35"/>
      <c r="BE67" s="35"/>
      <c r="BF67" s="35"/>
    </row>
    <row r="68" spans="1:58" ht="15.6" customHeight="1">
      <c r="A68" s="25"/>
      <c r="B68" s="26"/>
      <c r="C68" s="27"/>
      <c r="D68" s="28" t="str">
        <f t="shared" si="14"/>
        <v/>
      </c>
      <c r="E68" s="33" t="str">
        <f t="shared" si="15"/>
        <v/>
      </c>
      <c r="F68" s="89"/>
      <c r="G68" s="89"/>
      <c r="H68" s="62"/>
      <c r="I68" s="29"/>
      <c r="J68" s="29"/>
      <c r="K68" s="29"/>
      <c r="L68" s="62"/>
      <c r="M68" s="25"/>
      <c r="N68" s="25"/>
      <c r="O68" s="95"/>
      <c r="P68" s="25"/>
      <c r="Q68" s="30"/>
      <c r="R68" s="31"/>
      <c r="S68" s="32"/>
      <c r="T68" s="30"/>
      <c r="U68" s="31"/>
      <c r="V68" s="58"/>
      <c r="W68" s="94" t="str">
        <f>IFERROR(VLOOKUP(Y68,リスト!$P$1:$Q$189,2,FALSE),"未エントリー")</f>
        <v>未エントリー</v>
      </c>
      <c r="X68" s="87" t="str">
        <f t="shared" si="5"/>
        <v/>
      </c>
      <c r="Y68" s="46" t="str">
        <f t="shared" si="3"/>
        <v/>
      </c>
      <c r="Z68" s="46" t="str">
        <f>IFERROR(VLOOKUP(Y68,リスト!$P$1:$R$189,3,FALSE),"0")</f>
        <v>0</v>
      </c>
      <c r="AA68" s="43"/>
      <c r="AB68" s="43"/>
      <c r="AC68" s="43"/>
      <c r="AD68" s="43"/>
      <c r="AE68" s="35"/>
      <c r="AF68" s="35" t="str">
        <f t="shared" si="4"/>
        <v>0</v>
      </c>
      <c r="AG68" s="35"/>
      <c r="AH68" s="35"/>
      <c r="AI68" s="35"/>
      <c r="AJ68" s="35"/>
      <c r="AK68" s="35"/>
      <c r="AL68" s="35"/>
      <c r="AM68" s="35"/>
      <c r="AN68" s="35"/>
      <c r="AO68" s="35"/>
      <c r="AP68" s="35"/>
      <c r="AQ68" s="35"/>
      <c r="AR68" s="35"/>
      <c r="AS68" s="35"/>
      <c r="AT68" s="35"/>
      <c r="AU68" s="35"/>
      <c r="AV68" s="35"/>
      <c r="AW68" s="35"/>
      <c r="AX68" s="35"/>
      <c r="AY68" s="35"/>
      <c r="AZ68" s="35"/>
      <c r="BA68" s="35"/>
      <c r="BB68" s="35"/>
      <c r="BC68" s="35"/>
      <c r="BD68" s="35"/>
      <c r="BE68" s="35"/>
      <c r="BF68" s="35"/>
    </row>
    <row r="69" spans="1:58" ht="15.6" customHeight="1">
      <c r="A69" s="25"/>
      <c r="B69" s="26"/>
      <c r="C69" s="27"/>
      <c r="D69" s="28" t="str">
        <f t="shared" si="14"/>
        <v/>
      </c>
      <c r="E69" s="33" t="str">
        <f t="shared" si="15"/>
        <v/>
      </c>
      <c r="F69" s="89"/>
      <c r="G69" s="89"/>
      <c r="H69" s="62"/>
      <c r="I69" s="29"/>
      <c r="J69" s="29"/>
      <c r="K69" s="29"/>
      <c r="L69" s="62"/>
      <c r="M69" s="25"/>
      <c r="N69" s="25"/>
      <c r="O69" s="95"/>
      <c r="P69" s="25"/>
      <c r="Q69" s="30"/>
      <c r="R69" s="31"/>
      <c r="S69" s="32"/>
      <c r="T69" s="30"/>
      <c r="U69" s="31"/>
      <c r="V69" s="58"/>
      <c r="W69" s="94" t="str">
        <f>IFERROR(VLOOKUP(Y69,リスト!$P$1:$Q$189,2,FALSE),"未エントリー")</f>
        <v>未エントリー</v>
      </c>
      <c r="X69" s="87" t="str">
        <f t="shared" si="5"/>
        <v/>
      </c>
      <c r="Y69" s="46" t="str">
        <f t="shared" si="3"/>
        <v/>
      </c>
      <c r="Z69" s="46" t="str">
        <f>IFERROR(VLOOKUP(Y69,リスト!$P$1:$R$189,3,FALSE),"0")</f>
        <v>0</v>
      </c>
      <c r="AA69" s="43"/>
      <c r="AB69" s="43"/>
      <c r="AC69" s="43"/>
      <c r="AD69" s="43"/>
      <c r="AE69" s="35"/>
      <c r="AF69" s="35" t="str">
        <f t="shared" si="4"/>
        <v>0</v>
      </c>
      <c r="AG69" s="35"/>
      <c r="AH69" s="35"/>
      <c r="AI69" s="35"/>
      <c r="AJ69" s="35"/>
      <c r="AK69" s="35"/>
      <c r="AL69" s="35"/>
      <c r="AM69" s="35"/>
      <c r="AN69" s="35"/>
      <c r="AO69" s="35"/>
      <c r="AP69" s="35"/>
      <c r="AQ69" s="35"/>
      <c r="AR69" s="35"/>
      <c r="AS69" s="35"/>
      <c r="AT69" s="35"/>
      <c r="AU69" s="35"/>
      <c r="AV69" s="35"/>
      <c r="AW69" s="35"/>
      <c r="AX69" s="35"/>
      <c r="AY69" s="35"/>
      <c r="AZ69" s="35"/>
      <c r="BA69" s="35"/>
      <c r="BB69" s="35"/>
      <c r="BC69" s="35"/>
      <c r="BD69" s="35"/>
      <c r="BE69" s="35"/>
      <c r="BF69" s="35"/>
    </row>
    <row r="70" spans="1:58" ht="15.6" customHeight="1">
      <c r="A70" s="25"/>
      <c r="B70" s="26"/>
      <c r="C70" s="27"/>
      <c r="D70" s="28" t="str">
        <f t="shared" si="14"/>
        <v/>
      </c>
      <c r="E70" s="33" t="str">
        <f t="shared" si="15"/>
        <v/>
      </c>
      <c r="F70" s="89"/>
      <c r="G70" s="89"/>
      <c r="H70" s="62"/>
      <c r="I70" s="29"/>
      <c r="J70" s="29"/>
      <c r="K70" s="29"/>
      <c r="L70" s="62"/>
      <c r="M70" s="25"/>
      <c r="N70" s="25"/>
      <c r="O70" s="95"/>
      <c r="P70" s="25"/>
      <c r="Q70" s="30"/>
      <c r="R70" s="31"/>
      <c r="S70" s="32"/>
      <c r="T70" s="30"/>
      <c r="U70" s="31"/>
      <c r="V70" s="58"/>
      <c r="W70" s="94" t="str">
        <f>IFERROR(VLOOKUP(Y70,リスト!$P$1:$Q$189,2,FALSE),"未エントリー")</f>
        <v>未エントリー</v>
      </c>
      <c r="X70" s="87" t="str">
        <f t="shared" si="5"/>
        <v/>
      </c>
      <c r="Y70" s="46" t="str">
        <f t="shared" si="3"/>
        <v/>
      </c>
      <c r="Z70" s="46" t="str">
        <f>IFERROR(VLOOKUP(Y70,リスト!$P$1:$R$189,3,FALSE),"0")</f>
        <v>0</v>
      </c>
      <c r="AA70" s="43"/>
      <c r="AB70" s="43"/>
      <c r="AC70" s="43"/>
      <c r="AD70" s="43"/>
      <c r="AE70" s="35"/>
      <c r="AF70" s="35" t="str">
        <f t="shared" si="4"/>
        <v>0</v>
      </c>
      <c r="AG70" s="35"/>
      <c r="AH70" s="35"/>
      <c r="AI70" s="35"/>
      <c r="AJ70" s="35"/>
      <c r="AK70" s="35"/>
      <c r="AL70" s="35"/>
      <c r="AM70" s="35"/>
      <c r="AN70" s="35"/>
      <c r="AO70" s="35"/>
      <c r="AP70" s="35"/>
      <c r="AQ70" s="35"/>
      <c r="AR70" s="35"/>
      <c r="AS70" s="35"/>
      <c r="AT70" s="35"/>
      <c r="AU70" s="35"/>
      <c r="AV70" s="35"/>
      <c r="AW70" s="35"/>
      <c r="AX70" s="35"/>
      <c r="AY70" s="35"/>
      <c r="AZ70" s="35"/>
      <c r="BA70" s="35"/>
      <c r="BB70" s="35"/>
      <c r="BC70" s="35"/>
      <c r="BD70" s="35"/>
      <c r="BE70" s="35"/>
      <c r="BF70" s="35"/>
    </row>
    <row r="71" spans="1:58" ht="15.6" customHeight="1">
      <c r="A71" s="25"/>
      <c r="B71" s="26"/>
      <c r="C71" s="27"/>
      <c r="D71" s="28" t="str">
        <f t="shared" si="14"/>
        <v/>
      </c>
      <c r="E71" s="33" t="str">
        <f t="shared" si="15"/>
        <v/>
      </c>
      <c r="F71" s="89"/>
      <c r="G71" s="89"/>
      <c r="H71" s="62"/>
      <c r="I71" s="29"/>
      <c r="J71" s="29"/>
      <c r="K71" s="29"/>
      <c r="L71" s="62"/>
      <c r="M71" s="25"/>
      <c r="N71" s="25"/>
      <c r="O71" s="95"/>
      <c r="P71" s="25"/>
      <c r="Q71" s="30"/>
      <c r="R71" s="31"/>
      <c r="S71" s="32"/>
      <c r="T71" s="30"/>
      <c r="U71" s="31"/>
      <c r="V71" s="58"/>
      <c r="W71" s="94" t="str">
        <f>IFERROR(VLOOKUP(Y71,リスト!$P$1:$Q$189,2,FALSE),"未エントリー")</f>
        <v>未エントリー</v>
      </c>
      <c r="X71" s="87" t="str">
        <f t="shared" si="5"/>
        <v/>
      </c>
      <c r="Y71" s="46" t="str">
        <f t="shared" si="3"/>
        <v/>
      </c>
      <c r="Z71" s="46" t="str">
        <f>IFERROR(VLOOKUP(Y71,リスト!$P$1:$R$189,3,FALSE),"0")</f>
        <v>0</v>
      </c>
      <c r="AA71" s="43"/>
      <c r="AB71" s="43"/>
      <c r="AC71" s="43"/>
      <c r="AD71" s="43"/>
      <c r="AE71" s="35"/>
      <c r="AF71" s="35" t="str">
        <f t="shared" si="4"/>
        <v>0</v>
      </c>
      <c r="AG71" s="35"/>
      <c r="AH71" s="35"/>
      <c r="AI71" s="35"/>
      <c r="AJ71" s="35"/>
      <c r="AK71" s="35"/>
      <c r="AL71" s="35"/>
      <c r="AM71" s="35"/>
      <c r="AN71" s="35"/>
      <c r="AO71" s="35"/>
      <c r="AP71" s="35"/>
      <c r="AQ71" s="35"/>
      <c r="AR71" s="35"/>
      <c r="AS71" s="35"/>
      <c r="AT71" s="35"/>
      <c r="AU71" s="35"/>
      <c r="AV71" s="35"/>
      <c r="AW71" s="35"/>
      <c r="AX71" s="35"/>
      <c r="AY71" s="35"/>
      <c r="AZ71" s="35"/>
      <c r="BA71" s="35"/>
      <c r="BB71" s="35"/>
      <c r="BC71" s="35"/>
      <c r="BD71" s="35"/>
      <c r="BE71" s="35"/>
      <c r="BF71" s="35"/>
    </row>
    <row r="72" spans="1:58" ht="15.6" customHeight="1">
      <c r="A72" s="25"/>
      <c r="B72" s="26"/>
      <c r="C72" s="27"/>
      <c r="D72" s="28" t="str">
        <f t="shared" si="14"/>
        <v/>
      </c>
      <c r="E72" s="33" t="str">
        <f t="shared" si="15"/>
        <v/>
      </c>
      <c r="F72" s="89"/>
      <c r="G72" s="89"/>
      <c r="H72" s="62"/>
      <c r="I72" s="29"/>
      <c r="J72" s="29"/>
      <c r="K72" s="29"/>
      <c r="L72" s="62"/>
      <c r="M72" s="25"/>
      <c r="N72" s="25"/>
      <c r="O72" s="95"/>
      <c r="P72" s="25"/>
      <c r="Q72" s="30"/>
      <c r="R72" s="31"/>
      <c r="S72" s="32"/>
      <c r="T72" s="30"/>
      <c r="U72" s="31"/>
      <c r="V72" s="58"/>
      <c r="W72" s="94" t="str">
        <f>IFERROR(VLOOKUP(Y72,リスト!$P$1:$Q$189,2,FALSE),"未エントリー")</f>
        <v>未エントリー</v>
      </c>
      <c r="X72" s="87" t="str">
        <f t="shared" si="5"/>
        <v/>
      </c>
      <c r="Y72" s="46" t="str">
        <f t="shared" si="3"/>
        <v/>
      </c>
      <c r="Z72" s="46" t="str">
        <f>IFERROR(VLOOKUP(Y72,リスト!$P$1:$R$189,3,FALSE),"0")</f>
        <v>0</v>
      </c>
      <c r="AA72" s="43"/>
      <c r="AB72" s="43"/>
      <c r="AC72" s="43"/>
      <c r="AD72" s="43"/>
      <c r="AE72" s="35"/>
      <c r="AF72" s="35" t="str">
        <f t="shared" si="4"/>
        <v>0</v>
      </c>
      <c r="AG72" s="35"/>
      <c r="AH72" s="35"/>
      <c r="AI72" s="35"/>
      <c r="AJ72" s="35"/>
      <c r="AK72" s="35"/>
      <c r="AL72" s="35"/>
      <c r="AM72" s="35"/>
      <c r="AN72" s="35"/>
      <c r="AO72" s="35"/>
      <c r="AP72" s="35"/>
      <c r="AQ72" s="35"/>
      <c r="AR72" s="35"/>
      <c r="AS72" s="35"/>
      <c r="AT72" s="35"/>
      <c r="AU72" s="35"/>
      <c r="AV72" s="35"/>
      <c r="AW72" s="35"/>
      <c r="AX72" s="35"/>
      <c r="AY72" s="35"/>
      <c r="AZ72" s="35"/>
      <c r="BA72" s="35"/>
      <c r="BB72" s="35"/>
      <c r="BC72" s="35"/>
      <c r="BD72" s="35"/>
      <c r="BE72" s="35"/>
      <c r="BF72" s="35"/>
    </row>
    <row r="73" spans="1:58" ht="15.6" customHeight="1">
      <c r="A73" s="25"/>
      <c r="B73" s="26"/>
      <c r="C73" s="27"/>
      <c r="D73" s="28" t="str">
        <f t="shared" si="14"/>
        <v/>
      </c>
      <c r="E73" s="33" t="str">
        <f t="shared" si="15"/>
        <v/>
      </c>
      <c r="F73" s="89"/>
      <c r="G73" s="89"/>
      <c r="H73" s="62"/>
      <c r="I73" s="29"/>
      <c r="J73" s="29"/>
      <c r="K73" s="29"/>
      <c r="L73" s="62"/>
      <c r="M73" s="25"/>
      <c r="N73" s="25"/>
      <c r="O73" s="95"/>
      <c r="P73" s="25"/>
      <c r="Q73" s="30"/>
      <c r="R73" s="31"/>
      <c r="S73" s="32"/>
      <c r="T73" s="30"/>
      <c r="U73" s="31"/>
      <c r="V73" s="58"/>
      <c r="W73" s="94" t="str">
        <f>IFERROR(VLOOKUP(Y73,リスト!$P$1:$Q$189,2,FALSE),"未エントリー")</f>
        <v>未エントリー</v>
      </c>
      <c r="X73" s="87" t="str">
        <f t="shared" si="5"/>
        <v/>
      </c>
      <c r="Y73" s="46" t="str">
        <f t="shared" si="3"/>
        <v/>
      </c>
      <c r="Z73" s="46" t="str">
        <f>IFERROR(VLOOKUP(Y73,リスト!$P$1:$R$189,3,FALSE),"0")</f>
        <v>0</v>
      </c>
      <c r="AA73" s="43"/>
      <c r="AB73" s="43"/>
      <c r="AC73" s="43"/>
      <c r="AD73" s="43"/>
      <c r="AE73" s="35"/>
      <c r="AF73" s="35" t="str">
        <f t="shared" si="4"/>
        <v>0</v>
      </c>
      <c r="AG73" s="35"/>
      <c r="AH73" s="35"/>
      <c r="AI73" s="35"/>
      <c r="AJ73" s="35"/>
      <c r="AK73" s="35"/>
      <c r="AL73" s="35"/>
      <c r="AM73" s="35"/>
      <c r="AN73" s="35"/>
      <c r="AO73" s="35"/>
      <c r="AP73" s="35"/>
      <c r="AQ73" s="35"/>
      <c r="AR73" s="35"/>
      <c r="AS73" s="35"/>
      <c r="AT73" s="35"/>
      <c r="AU73" s="35"/>
      <c r="AV73" s="35"/>
      <c r="AW73" s="35"/>
      <c r="AX73" s="35"/>
      <c r="AY73" s="35"/>
      <c r="AZ73" s="35"/>
      <c r="BA73" s="35"/>
      <c r="BB73" s="35"/>
      <c r="BC73" s="35"/>
      <c r="BD73" s="35"/>
      <c r="BE73" s="35"/>
      <c r="BF73" s="35"/>
    </row>
    <row r="74" spans="1:58" ht="15.6" customHeight="1">
      <c r="A74" s="25"/>
      <c r="B74" s="26"/>
      <c r="C74" s="27"/>
      <c r="D74" s="28" t="str">
        <f t="shared" si="14"/>
        <v/>
      </c>
      <c r="E74" s="33" t="str">
        <f t="shared" si="15"/>
        <v/>
      </c>
      <c r="F74" s="89"/>
      <c r="G74" s="89"/>
      <c r="H74" s="62"/>
      <c r="I74" s="29"/>
      <c r="J74" s="29"/>
      <c r="K74" s="29"/>
      <c r="L74" s="62"/>
      <c r="M74" s="25"/>
      <c r="N74" s="25"/>
      <c r="O74" s="95"/>
      <c r="P74" s="25"/>
      <c r="Q74" s="30"/>
      <c r="R74" s="31"/>
      <c r="S74" s="32"/>
      <c r="T74" s="30"/>
      <c r="U74" s="31"/>
      <c r="V74" s="58"/>
      <c r="W74" s="94" t="str">
        <f>IFERROR(VLOOKUP(Y74,リスト!$P$1:$Q$189,2,FALSE),"未エントリー")</f>
        <v>未エントリー</v>
      </c>
      <c r="X74" s="87" t="str">
        <f t="shared" si="5"/>
        <v/>
      </c>
      <c r="Y74" s="46" t="str">
        <f t="shared" si="3"/>
        <v/>
      </c>
      <c r="Z74" s="46" t="str">
        <f>IFERROR(VLOOKUP(Y74,リスト!$P$1:$R$189,3,FALSE),"0")</f>
        <v>0</v>
      </c>
      <c r="AA74" s="43"/>
      <c r="AB74" s="43"/>
      <c r="AC74" s="43"/>
      <c r="AD74" s="43"/>
      <c r="AE74" s="35"/>
      <c r="AF74" s="35" t="str">
        <f t="shared" si="4"/>
        <v>0</v>
      </c>
      <c r="AG74" s="35"/>
      <c r="AH74" s="35"/>
      <c r="AI74" s="35"/>
      <c r="AJ74" s="35"/>
      <c r="AK74" s="35"/>
      <c r="AL74" s="35"/>
      <c r="AM74" s="35"/>
      <c r="AN74" s="35"/>
      <c r="AO74" s="35"/>
      <c r="AP74" s="35"/>
      <c r="AQ74" s="35"/>
      <c r="AR74" s="35"/>
      <c r="AS74" s="35"/>
      <c r="AT74" s="35"/>
      <c r="AU74" s="35"/>
      <c r="AV74" s="35"/>
      <c r="AW74" s="35"/>
      <c r="AX74" s="35"/>
      <c r="AY74" s="35"/>
      <c r="AZ74" s="35"/>
      <c r="BA74" s="35"/>
      <c r="BB74" s="35"/>
      <c r="BC74" s="35"/>
      <c r="BD74" s="35"/>
      <c r="BE74" s="35"/>
      <c r="BF74" s="35"/>
    </row>
    <row r="75" spans="1:58" ht="15.6" customHeight="1">
      <c r="A75" s="25"/>
      <c r="B75" s="26"/>
      <c r="C75" s="27"/>
      <c r="D75" s="28" t="str">
        <f t="shared" si="14"/>
        <v/>
      </c>
      <c r="E75" s="33" t="str">
        <f t="shared" si="15"/>
        <v/>
      </c>
      <c r="F75" s="89"/>
      <c r="G75" s="89"/>
      <c r="H75" s="62"/>
      <c r="I75" s="29"/>
      <c r="J75" s="29"/>
      <c r="K75" s="29"/>
      <c r="L75" s="62"/>
      <c r="M75" s="25"/>
      <c r="N75" s="25"/>
      <c r="O75" s="95"/>
      <c r="P75" s="25"/>
      <c r="Q75" s="30"/>
      <c r="R75" s="31"/>
      <c r="S75" s="32"/>
      <c r="T75" s="30"/>
      <c r="U75" s="31"/>
      <c r="V75" s="58"/>
      <c r="W75" s="94" t="str">
        <f>IFERROR(VLOOKUP(Y75,リスト!$P$1:$Q$189,2,FALSE),"未エントリー")</f>
        <v>未エントリー</v>
      </c>
      <c r="X75" s="87" t="str">
        <f t="shared" si="5"/>
        <v/>
      </c>
      <c r="Y75" s="46" t="str">
        <f t="shared" si="3"/>
        <v/>
      </c>
      <c r="Z75" s="46" t="str">
        <f>IFERROR(VLOOKUP(Y75,リスト!$P$1:$R$189,3,FALSE),"0")</f>
        <v>0</v>
      </c>
      <c r="AA75" s="43"/>
      <c r="AB75" s="43"/>
      <c r="AC75" s="43"/>
      <c r="AD75" s="43"/>
      <c r="AE75" s="35"/>
      <c r="AF75" s="35" t="str">
        <f t="shared" si="4"/>
        <v>0</v>
      </c>
      <c r="AG75" s="35"/>
      <c r="AH75" s="35"/>
      <c r="AI75" s="35"/>
      <c r="AJ75" s="35"/>
      <c r="AK75" s="35"/>
      <c r="AL75" s="35"/>
      <c r="AM75" s="35"/>
      <c r="AN75" s="35"/>
      <c r="AO75" s="35"/>
      <c r="AP75" s="35"/>
      <c r="AQ75" s="35"/>
      <c r="AR75" s="35"/>
      <c r="AS75" s="35"/>
      <c r="AT75" s="35"/>
      <c r="AU75" s="35"/>
      <c r="AV75" s="35"/>
      <c r="AW75" s="35"/>
      <c r="AX75" s="35"/>
      <c r="AY75" s="35"/>
      <c r="AZ75" s="35"/>
      <c r="BA75" s="35"/>
      <c r="BB75" s="35"/>
      <c r="BC75" s="35"/>
      <c r="BD75" s="35"/>
      <c r="BE75" s="35"/>
      <c r="BF75" s="35"/>
    </row>
    <row r="76" spans="1:58" ht="15.6" customHeight="1">
      <c r="A76" s="25"/>
      <c r="B76" s="26"/>
      <c r="C76" s="27"/>
      <c r="D76" s="28" t="str">
        <f t="shared" si="14"/>
        <v/>
      </c>
      <c r="E76" s="33" t="str">
        <f t="shared" si="15"/>
        <v/>
      </c>
      <c r="F76" s="89"/>
      <c r="G76" s="89"/>
      <c r="H76" s="62"/>
      <c r="I76" s="29"/>
      <c r="J76" s="29"/>
      <c r="K76" s="29"/>
      <c r="L76" s="62"/>
      <c r="M76" s="25"/>
      <c r="N76" s="25"/>
      <c r="O76" s="95"/>
      <c r="P76" s="25"/>
      <c r="Q76" s="30"/>
      <c r="R76" s="31"/>
      <c r="S76" s="32"/>
      <c r="T76" s="30"/>
      <c r="U76" s="31"/>
      <c r="V76" s="58"/>
      <c r="W76" s="94" t="str">
        <f>IFERROR(VLOOKUP(Y76,リスト!$P$1:$Q$189,2,FALSE),"未エントリー")</f>
        <v>未エントリー</v>
      </c>
      <c r="X76" s="87" t="str">
        <f t="shared" si="5"/>
        <v/>
      </c>
      <c r="Y76" s="46" t="str">
        <f t="shared" si="3"/>
        <v/>
      </c>
      <c r="Z76" s="46" t="str">
        <f>IFERROR(VLOOKUP(Y76,リスト!$P$1:$R$189,3,FALSE),"0")</f>
        <v>0</v>
      </c>
      <c r="AA76" s="43"/>
      <c r="AB76" s="43"/>
      <c r="AC76" s="43"/>
      <c r="AD76" s="43"/>
      <c r="AE76" s="35"/>
      <c r="AF76" s="35" t="str">
        <f t="shared" si="4"/>
        <v>0</v>
      </c>
      <c r="AG76" s="35"/>
      <c r="AH76" s="35"/>
      <c r="AI76" s="35"/>
      <c r="AJ76" s="35"/>
      <c r="AK76" s="35"/>
      <c r="AL76" s="35"/>
      <c r="AM76" s="35"/>
      <c r="AN76" s="35"/>
      <c r="AO76" s="35"/>
      <c r="AP76" s="35"/>
      <c r="AQ76" s="35"/>
      <c r="AR76" s="35"/>
      <c r="AS76" s="35"/>
      <c r="AT76" s="35"/>
      <c r="AU76" s="35"/>
      <c r="AV76" s="35"/>
      <c r="AW76" s="35"/>
      <c r="AX76" s="35"/>
      <c r="AY76" s="35"/>
      <c r="AZ76" s="35"/>
      <c r="BA76" s="35"/>
      <c r="BB76" s="35"/>
      <c r="BC76" s="35"/>
      <c r="BD76" s="35"/>
      <c r="BE76" s="35"/>
      <c r="BF76" s="35"/>
    </row>
    <row r="77" spans="1:58" ht="10.95" customHeight="1">
      <c r="A77" s="90"/>
      <c r="B77" s="90"/>
      <c r="C77" s="90"/>
      <c r="D77" s="90"/>
      <c r="E77" s="90"/>
      <c r="F77" s="90"/>
      <c r="G77" s="90"/>
      <c r="H77" s="91"/>
      <c r="I77" s="90"/>
      <c r="J77" s="90"/>
      <c r="K77" s="90"/>
      <c r="L77" s="91"/>
      <c r="M77" s="90"/>
      <c r="N77" s="90"/>
      <c r="O77" s="92"/>
      <c r="P77" s="90"/>
      <c r="Q77" s="90"/>
      <c r="R77" s="90"/>
      <c r="S77" s="90"/>
      <c r="T77" s="90"/>
      <c r="U77" s="90"/>
      <c r="V77" s="90"/>
      <c r="W77" s="35"/>
      <c r="X77" s="85"/>
      <c r="Y77" s="41"/>
      <c r="Z77" s="41"/>
      <c r="AA77" s="35"/>
      <c r="AB77" s="43"/>
      <c r="AC77" s="35"/>
      <c r="AD77" s="35"/>
      <c r="AE77" s="35"/>
      <c r="AF77" s="35"/>
      <c r="AG77" s="35"/>
      <c r="AH77" s="35"/>
      <c r="AI77" s="35"/>
      <c r="AJ77" s="35"/>
      <c r="AK77" s="35"/>
      <c r="AL77" s="35"/>
      <c r="AM77" s="35"/>
      <c r="AN77" s="35"/>
      <c r="AO77" s="35"/>
      <c r="AP77" s="35"/>
      <c r="AQ77" s="35"/>
      <c r="AR77" s="35"/>
      <c r="AS77" s="35"/>
      <c r="AT77" s="35"/>
      <c r="AU77" s="35"/>
      <c r="AV77" s="35"/>
      <c r="AW77" s="35"/>
      <c r="AX77" s="35"/>
      <c r="AY77" s="35"/>
      <c r="AZ77" s="35"/>
      <c r="BA77" s="35"/>
      <c r="BB77" s="35"/>
      <c r="BC77" s="35"/>
      <c r="BD77" s="35"/>
      <c r="BE77" s="35"/>
      <c r="BF77" s="35"/>
    </row>
    <row r="78" spans="1:58" ht="25.2" customHeight="1">
      <c r="A78" s="113" t="s">
        <v>284</v>
      </c>
      <c r="B78" s="93"/>
      <c r="C78" s="93"/>
      <c r="D78" s="93"/>
      <c r="E78" s="93"/>
      <c r="F78" s="93"/>
      <c r="G78" s="93"/>
      <c r="H78" s="93"/>
      <c r="I78" s="93"/>
      <c r="J78" s="93"/>
      <c r="K78" s="93"/>
      <c r="L78" s="93"/>
      <c r="M78" s="93"/>
      <c r="N78" s="93"/>
      <c r="O78" s="93"/>
      <c r="P78" s="93"/>
      <c r="Q78" s="93"/>
      <c r="R78" s="93"/>
      <c r="S78" s="93"/>
      <c r="T78" s="93"/>
      <c r="U78" s="93"/>
      <c r="V78" s="93"/>
      <c r="W78" s="35"/>
      <c r="X78" s="85"/>
      <c r="Y78" s="41"/>
      <c r="Z78" s="41"/>
      <c r="AA78" s="35"/>
      <c r="AB78" s="43"/>
      <c r="AC78" s="35"/>
      <c r="AD78" s="35"/>
      <c r="AE78" s="35"/>
      <c r="AF78" s="35"/>
      <c r="AG78" s="35"/>
      <c r="AH78" s="35"/>
      <c r="AI78" s="35"/>
      <c r="AJ78" s="35"/>
      <c r="AK78" s="35"/>
      <c r="AL78" s="35"/>
      <c r="AM78" s="35"/>
      <c r="AN78" s="35"/>
      <c r="AO78" s="35"/>
      <c r="AP78" s="35"/>
      <c r="AQ78" s="35"/>
      <c r="AR78" s="35"/>
      <c r="AS78" s="35"/>
      <c r="AT78" s="35"/>
      <c r="AU78" s="35"/>
      <c r="AV78" s="35"/>
      <c r="AW78" s="35"/>
      <c r="AX78" s="35"/>
      <c r="AY78" s="35"/>
      <c r="AZ78" s="35"/>
      <c r="BA78" s="35"/>
      <c r="BB78" s="35"/>
      <c r="BC78" s="35"/>
      <c r="BD78" s="35"/>
      <c r="BE78" s="35"/>
      <c r="BF78" s="35"/>
    </row>
    <row r="79" spans="1:58" ht="9" customHeight="1">
      <c r="A79" s="35"/>
      <c r="B79" s="35"/>
      <c r="C79" s="35"/>
      <c r="D79" s="35"/>
      <c r="E79" s="35"/>
      <c r="F79" s="35"/>
      <c r="G79" s="35"/>
      <c r="H79" s="42"/>
      <c r="I79" s="35"/>
      <c r="J79" s="35"/>
      <c r="K79" s="35"/>
      <c r="L79" s="42"/>
      <c r="M79" s="35"/>
      <c r="N79" s="35"/>
      <c r="O79" s="41"/>
      <c r="P79" s="35"/>
      <c r="Q79" s="35"/>
      <c r="R79" s="35"/>
      <c r="S79" s="35"/>
      <c r="T79" s="35"/>
      <c r="U79" s="35"/>
      <c r="V79" s="35"/>
      <c r="W79" s="35"/>
      <c r="X79" s="85"/>
      <c r="Y79" s="41"/>
      <c r="Z79" s="41"/>
      <c r="AA79" s="35"/>
      <c r="AB79" s="43"/>
      <c r="AC79" s="35"/>
      <c r="AD79" s="35"/>
      <c r="AE79" s="35"/>
      <c r="AF79" s="35"/>
      <c r="AG79" s="35"/>
      <c r="AH79" s="35"/>
      <c r="AI79" s="35"/>
      <c r="AJ79" s="35"/>
      <c r="AK79" s="35"/>
      <c r="AL79" s="35"/>
      <c r="AM79" s="35"/>
      <c r="AN79" s="35"/>
      <c r="AO79" s="35"/>
      <c r="AP79" s="35"/>
      <c r="AQ79" s="35"/>
      <c r="AR79" s="35"/>
      <c r="AS79" s="35"/>
      <c r="AT79" s="35"/>
      <c r="AU79" s="35"/>
      <c r="AV79" s="35"/>
      <c r="AW79" s="35"/>
      <c r="AX79" s="35"/>
      <c r="AY79" s="35"/>
      <c r="AZ79" s="35"/>
      <c r="BA79" s="35"/>
      <c r="BB79" s="35"/>
      <c r="BC79" s="35"/>
      <c r="BD79" s="35"/>
      <c r="BE79" s="35"/>
      <c r="BF79" s="35"/>
    </row>
    <row r="80" spans="1:58" ht="15.6" customHeight="1">
      <c r="A80" s="144" t="s">
        <v>39</v>
      </c>
      <c r="B80" s="144"/>
      <c r="C80" s="145"/>
      <c r="D80" s="145"/>
      <c r="E80" s="145"/>
      <c r="F80" s="42"/>
      <c r="G80" s="42"/>
      <c r="H80" s="42"/>
      <c r="I80" s="35"/>
      <c r="J80" s="35"/>
      <c r="K80" s="35"/>
      <c r="L80" s="42"/>
      <c r="M80" s="35"/>
      <c r="N80" s="35"/>
      <c r="O80" s="41"/>
      <c r="P80" s="35"/>
      <c r="Q80" s="35"/>
      <c r="R80" s="35"/>
      <c r="S80" s="35"/>
      <c r="T80" s="35"/>
      <c r="U80" s="35"/>
      <c r="V80" s="35"/>
      <c r="W80" s="35"/>
      <c r="X80" s="85"/>
      <c r="Y80" s="41"/>
      <c r="Z80" s="41"/>
      <c r="AA80" s="35"/>
      <c r="AB80" s="43"/>
      <c r="AC80" s="35"/>
      <c r="AD80" s="35"/>
      <c r="AE80" s="35"/>
      <c r="AF80" s="35"/>
      <c r="AG80" s="35"/>
      <c r="AH80" s="35"/>
      <c r="AI80" s="35"/>
      <c r="AJ80" s="35"/>
      <c r="AK80" s="35"/>
      <c r="AL80" s="35"/>
      <c r="AM80" s="35"/>
      <c r="AN80" s="35"/>
      <c r="AO80" s="35"/>
      <c r="AP80" s="35"/>
      <c r="AQ80" s="35"/>
      <c r="AR80" s="35"/>
      <c r="AS80" s="35"/>
      <c r="AT80" s="35"/>
      <c r="AU80" s="35"/>
      <c r="AV80" s="35"/>
      <c r="AW80" s="35"/>
      <c r="AX80" s="35"/>
      <c r="AY80" s="35"/>
      <c r="AZ80" s="35"/>
      <c r="BA80" s="35"/>
      <c r="BB80" s="35"/>
      <c r="BC80" s="35"/>
      <c r="BD80" s="35"/>
      <c r="BE80" s="35"/>
      <c r="BF80" s="35"/>
    </row>
    <row r="81" spans="1:58" ht="15.6" customHeight="1">
      <c r="A81" s="144" t="s">
        <v>40</v>
      </c>
      <c r="B81" s="144"/>
      <c r="C81" s="145"/>
      <c r="D81" s="145"/>
      <c r="E81" s="145"/>
      <c r="F81" s="42"/>
      <c r="G81" s="42"/>
      <c r="H81" s="42"/>
      <c r="I81" s="35"/>
      <c r="J81" s="35"/>
      <c r="K81" s="35"/>
      <c r="L81" s="42"/>
      <c r="M81" s="45"/>
      <c r="N81" s="35"/>
      <c r="O81" s="41"/>
      <c r="P81" s="35"/>
      <c r="Q81" s="35"/>
      <c r="R81" s="35"/>
      <c r="S81" s="35"/>
      <c r="T81" s="35"/>
      <c r="U81" s="35"/>
      <c r="V81" s="35"/>
      <c r="W81" s="35"/>
      <c r="X81" s="85"/>
      <c r="Y81" s="41"/>
      <c r="Z81" s="41"/>
      <c r="AA81" s="35"/>
      <c r="AB81" s="43"/>
      <c r="AC81" s="35"/>
      <c r="AD81" s="35"/>
      <c r="AE81" s="35"/>
      <c r="AF81" s="35"/>
      <c r="AG81" s="35"/>
      <c r="AH81" s="35"/>
      <c r="AI81" s="35"/>
      <c r="AJ81" s="35"/>
      <c r="AK81" s="35"/>
      <c r="AL81" s="35"/>
      <c r="AM81" s="35"/>
      <c r="AN81" s="35"/>
      <c r="AO81" s="35"/>
      <c r="AP81" s="35"/>
      <c r="AQ81" s="35"/>
      <c r="AR81" s="35"/>
      <c r="AS81" s="35"/>
      <c r="AT81" s="35"/>
      <c r="AU81" s="35"/>
      <c r="AV81" s="35"/>
      <c r="AW81" s="35"/>
      <c r="AX81" s="35"/>
      <c r="AY81" s="35"/>
      <c r="AZ81" s="35"/>
      <c r="BA81" s="35"/>
      <c r="BB81" s="35"/>
      <c r="BC81" s="35"/>
      <c r="BD81" s="35"/>
      <c r="BE81" s="35"/>
      <c r="BF81" s="35"/>
    </row>
    <row r="82" spans="1:58" ht="15.6" customHeight="1">
      <c r="A82" s="146" t="s">
        <v>41</v>
      </c>
      <c r="B82" s="146"/>
      <c r="C82" s="145"/>
      <c r="D82" s="145"/>
      <c r="E82" s="145"/>
      <c r="F82" s="42"/>
      <c r="G82" s="42"/>
      <c r="H82" s="42"/>
      <c r="I82" s="35"/>
      <c r="J82" s="35"/>
      <c r="K82" s="35"/>
      <c r="L82" s="42"/>
      <c r="M82" s="35"/>
      <c r="N82" s="35"/>
      <c r="O82" s="41"/>
      <c r="P82" s="35"/>
      <c r="Q82" s="35"/>
      <c r="R82" s="35"/>
      <c r="S82" s="35"/>
      <c r="T82" s="35"/>
      <c r="U82" s="35"/>
      <c r="V82" s="35"/>
      <c r="W82" s="35"/>
      <c r="X82" s="85"/>
      <c r="Y82" s="41"/>
      <c r="Z82" s="41"/>
      <c r="AA82" s="35"/>
      <c r="AB82" s="43"/>
      <c r="AC82" s="35"/>
      <c r="AD82" s="35"/>
      <c r="AE82" s="35"/>
      <c r="AF82" s="35"/>
      <c r="AG82" s="35"/>
      <c r="AH82" s="35"/>
      <c r="AI82" s="35"/>
      <c r="AJ82" s="35"/>
      <c r="AK82" s="35"/>
      <c r="AL82" s="35"/>
      <c r="AM82" s="35"/>
      <c r="AN82" s="35"/>
      <c r="AO82" s="35"/>
      <c r="AP82" s="35"/>
      <c r="AQ82" s="35"/>
      <c r="AR82" s="35"/>
      <c r="AS82" s="35"/>
      <c r="AT82" s="35"/>
      <c r="AU82" s="35"/>
      <c r="AV82" s="35"/>
      <c r="AW82" s="35"/>
      <c r="AX82" s="35"/>
      <c r="AY82" s="35"/>
      <c r="AZ82" s="35"/>
      <c r="BA82" s="35"/>
      <c r="BB82" s="35"/>
      <c r="BC82" s="35"/>
      <c r="BD82" s="35"/>
      <c r="BE82" s="35"/>
      <c r="BF82" s="35"/>
    </row>
    <row r="83" spans="1:58" ht="15.6" customHeight="1">
      <c r="A83" s="144" t="s">
        <v>42</v>
      </c>
      <c r="B83" s="144"/>
      <c r="C83" s="145"/>
      <c r="D83" s="145"/>
      <c r="E83" s="145"/>
      <c r="F83" s="42"/>
      <c r="G83" s="42"/>
      <c r="H83" s="42"/>
      <c r="I83" s="35"/>
      <c r="J83" s="35"/>
      <c r="K83" s="35"/>
      <c r="L83" s="42"/>
      <c r="M83" s="35"/>
      <c r="N83" s="35"/>
      <c r="O83" s="41"/>
      <c r="P83" s="35"/>
      <c r="Q83" s="35"/>
      <c r="R83" s="35"/>
      <c r="S83" s="35"/>
      <c r="T83" s="35"/>
      <c r="U83" s="35"/>
      <c r="V83" s="35"/>
      <c r="W83" s="35"/>
      <c r="X83" s="85"/>
      <c r="Y83" s="41"/>
      <c r="Z83" s="41"/>
      <c r="AA83" s="35"/>
      <c r="AB83" s="35"/>
      <c r="AC83" s="35"/>
      <c r="AD83" s="35"/>
      <c r="AE83" s="35"/>
      <c r="AF83" s="35"/>
      <c r="AG83" s="35"/>
      <c r="AH83" s="35"/>
      <c r="AI83" s="35"/>
      <c r="AJ83" s="35"/>
      <c r="AK83" s="35"/>
      <c r="AL83" s="35"/>
      <c r="AM83" s="35"/>
      <c r="AN83" s="35"/>
      <c r="AO83" s="35"/>
      <c r="AP83" s="35"/>
      <c r="AQ83" s="35"/>
      <c r="AR83" s="35"/>
      <c r="AS83" s="35"/>
      <c r="AT83" s="35"/>
      <c r="AU83" s="35"/>
      <c r="AV83" s="35"/>
      <c r="AW83" s="35"/>
      <c r="AX83" s="35"/>
      <c r="AY83" s="35"/>
      <c r="AZ83" s="35"/>
      <c r="BA83" s="35"/>
      <c r="BB83" s="35"/>
      <c r="BC83" s="35"/>
      <c r="BD83" s="35"/>
      <c r="BE83" s="35"/>
      <c r="BF83" s="35"/>
    </row>
    <row r="84" spans="1:58" ht="15.6" customHeight="1">
      <c r="A84" s="144" t="s">
        <v>43</v>
      </c>
      <c r="B84" s="144"/>
      <c r="C84" s="145"/>
      <c r="D84" s="145"/>
      <c r="E84" s="145"/>
      <c r="F84" s="42"/>
      <c r="G84" s="42"/>
      <c r="H84" s="42"/>
      <c r="I84" s="35"/>
      <c r="J84" s="35"/>
      <c r="K84" s="35"/>
      <c r="L84" s="42"/>
      <c r="M84" s="35"/>
      <c r="N84" s="35"/>
      <c r="O84" s="41"/>
      <c r="P84" s="35"/>
      <c r="Q84" s="35"/>
      <c r="R84" s="35"/>
      <c r="S84" s="35"/>
      <c r="T84" s="35"/>
      <c r="U84" s="35"/>
      <c r="V84" s="35"/>
      <c r="W84" s="35"/>
      <c r="X84" s="85"/>
      <c r="Y84" s="41"/>
      <c r="Z84" s="41"/>
      <c r="AA84" s="35"/>
      <c r="AB84" s="35"/>
      <c r="AC84" s="35"/>
      <c r="AD84" s="35"/>
      <c r="AE84" s="35"/>
      <c r="AF84" s="35"/>
      <c r="AG84" s="35"/>
      <c r="AH84" s="35"/>
      <c r="AI84" s="35"/>
      <c r="AJ84" s="35"/>
      <c r="AK84" s="35"/>
      <c r="AL84" s="35"/>
      <c r="AM84" s="35"/>
      <c r="AN84" s="35"/>
      <c r="AO84" s="35"/>
      <c r="AP84" s="35"/>
      <c r="AQ84" s="35"/>
      <c r="AR84" s="35"/>
      <c r="AS84" s="35"/>
      <c r="AT84" s="35"/>
      <c r="AU84" s="35"/>
      <c r="AV84" s="35"/>
      <c r="AW84" s="35"/>
      <c r="AX84" s="35"/>
      <c r="AY84" s="35"/>
      <c r="AZ84" s="35"/>
      <c r="BA84" s="35"/>
      <c r="BB84" s="35"/>
      <c r="BC84" s="35"/>
      <c r="BD84" s="35"/>
      <c r="BE84" s="35"/>
      <c r="BF84" s="35"/>
    </row>
    <row r="85" spans="1:58" ht="15.6" customHeight="1">
      <c r="A85" s="144" t="s">
        <v>44</v>
      </c>
      <c r="B85" s="144"/>
      <c r="C85" s="145"/>
      <c r="D85" s="145"/>
      <c r="E85" s="145"/>
      <c r="F85" s="42"/>
      <c r="G85" s="42"/>
      <c r="H85" s="42"/>
      <c r="I85" s="35"/>
      <c r="J85" s="35"/>
      <c r="K85" s="35"/>
      <c r="L85" s="42"/>
      <c r="M85" s="35"/>
      <c r="N85" s="35"/>
      <c r="O85" s="41"/>
      <c r="P85" s="35"/>
      <c r="Q85" s="35"/>
      <c r="R85" s="35"/>
      <c r="S85" s="35"/>
      <c r="T85" s="35"/>
      <c r="U85" s="35"/>
      <c r="V85" s="35"/>
      <c r="W85" s="35"/>
      <c r="X85" s="85"/>
      <c r="Y85" s="41"/>
      <c r="Z85" s="41"/>
      <c r="AA85" s="35"/>
      <c r="AB85" s="35"/>
      <c r="AC85" s="35"/>
      <c r="AD85" s="35"/>
      <c r="AE85" s="35"/>
      <c r="AF85" s="35"/>
      <c r="AG85" s="35"/>
      <c r="AH85" s="35"/>
      <c r="AI85" s="35"/>
      <c r="AJ85" s="35"/>
      <c r="AK85" s="35"/>
      <c r="AL85" s="35"/>
      <c r="AM85" s="35"/>
      <c r="AN85" s="35"/>
      <c r="AO85" s="35"/>
      <c r="AP85" s="35"/>
      <c r="AQ85" s="35"/>
      <c r="AR85" s="35"/>
      <c r="AS85" s="35"/>
      <c r="AT85" s="35"/>
      <c r="AU85" s="35"/>
      <c r="AV85" s="35"/>
      <c r="AW85" s="35"/>
      <c r="AX85" s="35"/>
      <c r="AY85" s="35"/>
      <c r="AZ85" s="35"/>
      <c r="BA85" s="35"/>
      <c r="BB85" s="35"/>
      <c r="BC85" s="35"/>
      <c r="BD85" s="35"/>
      <c r="BE85" s="35"/>
      <c r="BF85" s="35"/>
    </row>
    <row r="86" spans="1:58" ht="15.6" customHeight="1">
      <c r="A86" s="144" t="s">
        <v>45</v>
      </c>
      <c r="B86" s="144"/>
      <c r="C86" s="145"/>
      <c r="D86" s="145"/>
      <c r="E86" s="145"/>
      <c r="F86" s="42"/>
      <c r="G86" s="42"/>
      <c r="H86" s="42"/>
      <c r="I86" s="35"/>
      <c r="J86" s="35"/>
      <c r="K86" s="35"/>
      <c r="L86" s="42"/>
      <c r="M86" s="35"/>
      <c r="N86" s="35"/>
      <c r="O86" s="41"/>
      <c r="P86" s="35"/>
      <c r="Q86" s="35"/>
      <c r="R86" s="35"/>
      <c r="S86" s="35"/>
      <c r="T86" s="35"/>
      <c r="U86" s="35"/>
      <c r="V86" s="35"/>
      <c r="W86" s="35"/>
      <c r="X86" s="85"/>
      <c r="Y86" s="41"/>
      <c r="Z86" s="41"/>
      <c r="AA86" s="35"/>
      <c r="AB86" s="35"/>
      <c r="AC86" s="35"/>
      <c r="AD86" s="35"/>
      <c r="AE86" s="35"/>
      <c r="AF86" s="35"/>
      <c r="AG86" s="35"/>
      <c r="AH86" s="35"/>
      <c r="AI86" s="35"/>
      <c r="AJ86" s="35"/>
      <c r="AK86" s="35"/>
      <c r="AL86" s="35"/>
      <c r="AM86" s="35"/>
      <c r="AN86" s="35"/>
      <c r="AO86" s="35"/>
      <c r="AP86" s="35"/>
      <c r="AQ86" s="35"/>
      <c r="AR86" s="35"/>
      <c r="AS86" s="35"/>
      <c r="AT86" s="35"/>
      <c r="AU86" s="35"/>
      <c r="AV86" s="35"/>
      <c r="AW86" s="35"/>
      <c r="AX86" s="35"/>
      <c r="AY86" s="35"/>
      <c r="AZ86" s="35"/>
      <c r="BA86" s="35"/>
      <c r="BB86" s="35"/>
      <c r="BC86" s="35"/>
      <c r="BD86" s="35"/>
      <c r="BE86" s="35"/>
      <c r="BF86" s="35"/>
    </row>
    <row r="87" spans="1:58" ht="15.6" customHeight="1">
      <c r="A87" s="144" t="s">
        <v>46</v>
      </c>
      <c r="B87" s="144"/>
      <c r="C87" s="145"/>
      <c r="D87" s="145"/>
      <c r="E87" s="145"/>
      <c r="F87" s="42"/>
      <c r="G87" s="42"/>
      <c r="H87" s="42"/>
      <c r="I87" s="35"/>
      <c r="J87" s="35"/>
      <c r="K87" s="35"/>
      <c r="L87" s="42"/>
      <c r="M87" s="35"/>
      <c r="N87" s="35"/>
      <c r="O87" s="35"/>
      <c r="P87" s="35"/>
      <c r="Q87" s="35"/>
      <c r="R87" s="35"/>
      <c r="S87" s="35"/>
      <c r="T87" s="35"/>
      <c r="U87" s="35"/>
      <c r="V87" s="35"/>
      <c r="W87" s="35"/>
      <c r="X87" s="85"/>
      <c r="Y87" s="41"/>
      <c r="Z87" s="41"/>
      <c r="AA87" s="35"/>
      <c r="AB87" s="35"/>
      <c r="AC87" s="35"/>
      <c r="AD87" s="35"/>
      <c r="AE87" s="35"/>
      <c r="AF87" s="35"/>
      <c r="AG87" s="35"/>
      <c r="AH87" s="35"/>
      <c r="AI87" s="35"/>
      <c r="AJ87" s="35"/>
      <c r="AK87" s="35"/>
      <c r="AL87" s="35"/>
      <c r="AM87" s="35"/>
      <c r="AN87" s="35"/>
      <c r="AO87" s="35"/>
      <c r="AP87" s="35"/>
      <c r="AQ87" s="35"/>
      <c r="AR87" s="35"/>
      <c r="AS87" s="35"/>
      <c r="AT87" s="35"/>
      <c r="AU87" s="35"/>
      <c r="AV87" s="35"/>
      <c r="AW87" s="35"/>
      <c r="AX87" s="35"/>
      <c r="AY87" s="35"/>
      <c r="AZ87" s="35"/>
      <c r="BA87" s="35"/>
      <c r="BB87" s="35"/>
      <c r="BC87" s="35"/>
      <c r="BD87" s="35"/>
      <c r="BE87" s="35"/>
      <c r="BF87" s="35"/>
    </row>
    <row r="88" spans="1:58" ht="15.6" customHeight="1">
      <c r="A88" s="144" t="s">
        <v>47</v>
      </c>
      <c r="B88" s="144"/>
      <c r="C88" s="145"/>
      <c r="D88" s="145"/>
      <c r="E88" s="145"/>
      <c r="F88" s="42"/>
      <c r="G88" s="175"/>
      <c r="H88" s="187" t="s">
        <v>149</v>
      </c>
      <c r="I88" s="181" t="s">
        <v>135</v>
      </c>
      <c r="J88" s="182"/>
      <c r="K88" s="186" t="s">
        <v>148</v>
      </c>
      <c r="L88" s="160"/>
      <c r="M88" s="165" t="s">
        <v>136</v>
      </c>
      <c r="N88" s="166"/>
      <c r="O88" s="35"/>
      <c r="P88" s="35"/>
      <c r="Q88" s="35"/>
      <c r="R88" s="35"/>
      <c r="S88" s="35"/>
      <c r="T88" s="35"/>
      <c r="U88" s="35"/>
      <c r="V88" s="35"/>
      <c r="W88" s="35"/>
      <c r="X88" s="85"/>
      <c r="Y88" s="41"/>
      <c r="Z88" s="41"/>
      <c r="AA88" s="35"/>
      <c r="AB88" s="35"/>
      <c r="AC88" s="35"/>
      <c r="AD88" s="35"/>
      <c r="AE88" s="35"/>
      <c r="AF88" s="35"/>
      <c r="AG88" s="35"/>
      <c r="AH88" s="35"/>
      <c r="AI88" s="35"/>
      <c r="AJ88" s="35"/>
      <c r="AK88" s="35"/>
      <c r="AL88" s="35"/>
      <c r="AM88" s="35"/>
      <c r="AN88" s="35"/>
      <c r="AO88" s="35"/>
      <c r="AP88" s="35"/>
      <c r="AQ88" s="35"/>
      <c r="AR88" s="35"/>
      <c r="AS88" s="35"/>
      <c r="AT88" s="35"/>
      <c r="AU88" s="35"/>
      <c r="AV88" s="35"/>
      <c r="AW88" s="35"/>
      <c r="AX88" s="35"/>
      <c r="AY88" s="35"/>
      <c r="AZ88" s="35"/>
      <c r="BA88" s="35"/>
      <c r="BB88" s="35"/>
      <c r="BC88" s="35"/>
      <c r="BD88" s="35"/>
      <c r="BE88" s="35"/>
      <c r="BF88" s="35"/>
    </row>
    <row r="89" spans="1:58" ht="15.6" customHeight="1">
      <c r="A89" s="144" t="s">
        <v>48</v>
      </c>
      <c r="B89" s="144"/>
      <c r="C89" s="147"/>
      <c r="D89" s="145"/>
      <c r="E89" s="145"/>
      <c r="F89" s="42"/>
      <c r="G89" s="175"/>
      <c r="H89" s="187"/>
      <c r="I89" s="183"/>
      <c r="J89" s="184"/>
      <c r="K89" s="160"/>
      <c r="L89" s="160"/>
      <c r="M89" s="167"/>
      <c r="N89" s="168"/>
      <c r="O89" s="35"/>
      <c r="P89" s="35"/>
      <c r="Q89" s="35"/>
      <c r="R89" s="35"/>
      <c r="S89" s="35"/>
      <c r="T89" s="35"/>
      <c r="U89" s="35"/>
      <c r="V89" s="35"/>
      <c r="W89" s="35"/>
      <c r="X89" s="85"/>
      <c r="Y89" s="41"/>
      <c r="Z89" s="41"/>
      <c r="AA89" s="35"/>
      <c r="AB89" s="35"/>
      <c r="AC89" s="35"/>
      <c r="AD89" s="35"/>
      <c r="AE89" s="35"/>
      <c r="AF89" s="35"/>
      <c r="AG89" s="35"/>
      <c r="AH89" s="35"/>
      <c r="AI89" s="35"/>
      <c r="AJ89" s="35"/>
      <c r="AK89" s="35"/>
      <c r="AL89" s="35"/>
      <c r="AM89" s="35"/>
      <c r="AN89" s="35"/>
      <c r="AO89" s="35"/>
      <c r="AP89" s="35"/>
      <c r="AQ89" s="35"/>
      <c r="AR89" s="35"/>
      <c r="AS89" s="35"/>
      <c r="AT89" s="35"/>
      <c r="AU89" s="35"/>
      <c r="AV89" s="35"/>
      <c r="AW89" s="35"/>
      <c r="AX89" s="35"/>
      <c r="AY89" s="35"/>
      <c r="AZ89" s="35"/>
      <c r="BA89" s="35"/>
      <c r="BB89" s="35"/>
      <c r="BC89" s="35"/>
      <c r="BD89" s="35"/>
      <c r="BE89" s="35"/>
      <c r="BF89" s="35"/>
    </row>
    <row r="90" spans="1:58" ht="15.6" customHeight="1">
      <c r="A90" s="151" t="s">
        <v>53</v>
      </c>
      <c r="B90" s="152"/>
      <c r="C90" s="60">
        <f>SUM(I90:J93)</f>
        <v>0</v>
      </c>
      <c r="D90" s="153">
        <f>SUM(M90:N93)</f>
        <v>0</v>
      </c>
      <c r="E90" s="154"/>
      <c r="F90" s="42"/>
      <c r="G90" s="23" t="s">
        <v>90</v>
      </c>
      <c r="H90" s="23">
        <f>COUNTIF($Z$7:$Z$76,"小学生")</f>
        <v>0</v>
      </c>
      <c r="I90" s="151">
        <f>COUNTIF($Z$7:$Z$76,"小学生")</f>
        <v>0</v>
      </c>
      <c r="J90" s="152"/>
      <c r="K90" s="158"/>
      <c r="L90" s="159"/>
      <c r="M90" s="169">
        <f>I90*700</f>
        <v>0</v>
      </c>
      <c r="N90" s="170"/>
      <c r="O90" s="35"/>
      <c r="P90" s="35"/>
      <c r="Q90" s="35"/>
      <c r="R90" s="35"/>
      <c r="S90" s="35"/>
      <c r="T90" s="35"/>
      <c r="U90" s="35"/>
      <c r="V90" s="35"/>
      <c r="W90" s="35"/>
      <c r="X90" s="85"/>
      <c r="Y90" s="41"/>
      <c r="Z90" s="41"/>
      <c r="AA90" s="35"/>
      <c r="AB90" s="35"/>
      <c r="AC90" s="35"/>
      <c r="AD90" s="35"/>
      <c r="AE90" s="35"/>
      <c r="AF90" s="4"/>
      <c r="AG90" s="56"/>
      <c r="AH90" s="35"/>
      <c r="AI90" s="35"/>
      <c r="AJ90" s="35"/>
      <c r="AK90" s="35"/>
      <c r="AL90" s="35"/>
      <c r="AM90" s="35"/>
      <c r="AN90" s="35"/>
      <c r="AO90" s="35"/>
      <c r="AP90" s="35"/>
      <c r="AQ90" s="35"/>
      <c r="AR90" s="35"/>
      <c r="AS90" s="35"/>
      <c r="AT90" s="35"/>
      <c r="AU90" s="35"/>
      <c r="AV90" s="35"/>
      <c r="AW90" s="35"/>
      <c r="AX90" s="35"/>
      <c r="AY90" s="35"/>
      <c r="AZ90" s="35"/>
      <c r="BA90" s="35"/>
      <c r="BB90" s="35"/>
      <c r="BC90" s="35"/>
    </row>
    <row r="91" spans="1:58" ht="15.6" customHeight="1">
      <c r="A91" s="151" t="s">
        <v>54</v>
      </c>
      <c r="B91" s="152"/>
      <c r="C91" s="23" t="s">
        <v>96</v>
      </c>
      <c r="D91" s="24">
        <v>0</v>
      </c>
      <c r="E91" s="63">
        <f>D91*2000</f>
        <v>0</v>
      </c>
      <c r="F91" s="35"/>
      <c r="G91" s="23" t="s">
        <v>91</v>
      </c>
      <c r="H91" s="23">
        <f>COUNTIF($Z$7:$Z$76,"中学生")</f>
        <v>0</v>
      </c>
      <c r="I91" s="151">
        <f>H91-K91</f>
        <v>0</v>
      </c>
      <c r="J91" s="152"/>
      <c r="K91" s="160">
        <f>AG91</f>
        <v>0</v>
      </c>
      <c r="L91" s="160"/>
      <c r="M91" s="169">
        <f>I91*800</f>
        <v>0</v>
      </c>
      <c r="N91" s="170"/>
      <c r="O91" s="35"/>
      <c r="P91" s="35"/>
      <c r="Q91" s="35"/>
      <c r="R91" s="35"/>
      <c r="S91" s="35"/>
      <c r="T91" s="35"/>
      <c r="U91" s="35"/>
      <c r="V91" s="35"/>
      <c r="W91" s="35"/>
      <c r="X91" s="85"/>
      <c r="Y91" s="41"/>
      <c r="Z91" s="41"/>
      <c r="AA91" s="35"/>
      <c r="AB91" s="35"/>
      <c r="AC91" s="35"/>
      <c r="AD91" s="35"/>
      <c r="AE91" s="35"/>
      <c r="AF91" s="54" t="s">
        <v>145</v>
      </c>
      <c r="AG91" s="57">
        <f>COUNTIF($AF$7:$AF$76,AF91)</f>
        <v>0</v>
      </c>
      <c r="AH91" s="35"/>
      <c r="AI91" s="35"/>
      <c r="AJ91" s="35"/>
      <c r="AK91" s="35"/>
      <c r="AL91" s="35"/>
      <c r="AM91" s="35"/>
      <c r="AN91" s="35"/>
      <c r="AO91" s="35"/>
      <c r="AP91" s="35"/>
      <c r="AQ91" s="35"/>
      <c r="AR91" s="35"/>
      <c r="AS91" s="35"/>
      <c r="AT91" s="35"/>
      <c r="AU91" s="35"/>
      <c r="AV91" s="35"/>
      <c r="AW91" s="35"/>
      <c r="AX91" s="35"/>
      <c r="AY91" s="35"/>
      <c r="AZ91" s="35"/>
      <c r="BA91" s="35"/>
      <c r="BB91" s="35"/>
      <c r="BC91" s="35"/>
    </row>
    <row r="92" spans="1:58" ht="15.6" customHeight="1">
      <c r="A92" s="151" t="s">
        <v>94</v>
      </c>
      <c r="B92" s="152"/>
      <c r="C92" s="23" t="s">
        <v>95</v>
      </c>
      <c r="D92" s="24">
        <v>1</v>
      </c>
      <c r="E92" s="63">
        <f>D92*600</f>
        <v>600</v>
      </c>
      <c r="F92" s="35"/>
      <c r="G92" s="23" t="s">
        <v>92</v>
      </c>
      <c r="H92" s="23">
        <f>COUNTIF($Z$7:$Z$76,"高校生")</f>
        <v>0</v>
      </c>
      <c r="I92" s="151">
        <f>H92-K92</f>
        <v>0</v>
      </c>
      <c r="J92" s="152"/>
      <c r="K92" s="160">
        <f>AG92</f>
        <v>0</v>
      </c>
      <c r="L92" s="160"/>
      <c r="M92" s="169">
        <f>I92*900</f>
        <v>0</v>
      </c>
      <c r="N92" s="170"/>
      <c r="O92" s="35"/>
      <c r="P92" s="35"/>
      <c r="Q92" s="35"/>
      <c r="R92" s="35"/>
      <c r="S92" s="35"/>
      <c r="T92" s="35"/>
      <c r="U92" s="35"/>
      <c r="V92" s="35"/>
      <c r="W92" s="35"/>
      <c r="X92" s="85"/>
      <c r="Y92" s="41"/>
      <c r="Z92" s="41"/>
      <c r="AA92" s="35"/>
      <c r="AB92" s="35"/>
      <c r="AC92" s="35"/>
      <c r="AD92" s="35"/>
      <c r="AE92" s="35"/>
      <c r="AF92" s="54" t="s">
        <v>146</v>
      </c>
      <c r="AG92" s="57">
        <f>COUNTIF($AF$7:$AF$76,AF92)</f>
        <v>0</v>
      </c>
      <c r="AH92" s="35"/>
      <c r="AI92" s="35"/>
      <c r="AJ92" s="35"/>
      <c r="AK92" s="35"/>
      <c r="AL92" s="35"/>
      <c r="AM92" s="35"/>
      <c r="AN92" s="35"/>
      <c r="AO92" s="35"/>
      <c r="AP92" s="35"/>
      <c r="AQ92" s="35"/>
      <c r="AR92" s="35"/>
      <c r="AS92" s="35"/>
      <c r="AT92" s="35"/>
      <c r="AU92" s="35"/>
      <c r="AV92" s="35"/>
      <c r="AW92" s="35"/>
      <c r="AX92" s="35"/>
      <c r="AY92" s="35"/>
      <c r="AZ92" s="35"/>
      <c r="BA92" s="35"/>
      <c r="BB92" s="35"/>
      <c r="BC92" s="35"/>
    </row>
    <row r="93" spans="1:58" ht="15.6" customHeight="1">
      <c r="A93" s="148" t="s">
        <v>49</v>
      </c>
      <c r="B93" s="149"/>
      <c r="C93" s="162">
        <f>SUM(D90,E91,E92)</f>
        <v>600</v>
      </c>
      <c r="D93" s="163"/>
      <c r="E93" s="163"/>
      <c r="F93" s="35"/>
      <c r="G93" s="23" t="s">
        <v>93</v>
      </c>
      <c r="H93" s="23">
        <f>COUNTIF($Z$7:$Z$76,"一般")</f>
        <v>0</v>
      </c>
      <c r="I93" s="151">
        <f>H93-K93</f>
        <v>0</v>
      </c>
      <c r="J93" s="152"/>
      <c r="K93" s="160">
        <f>AG93</f>
        <v>0</v>
      </c>
      <c r="L93" s="160"/>
      <c r="M93" s="169">
        <f>I93*1200</f>
        <v>0</v>
      </c>
      <c r="N93" s="170"/>
      <c r="O93" s="35"/>
      <c r="P93" s="35"/>
      <c r="Q93" s="35"/>
      <c r="R93" s="35"/>
      <c r="S93" s="164"/>
      <c r="T93" s="164"/>
      <c r="U93" s="35"/>
      <c r="V93" s="35"/>
      <c r="W93" s="35"/>
      <c r="X93" s="85"/>
      <c r="Y93" s="41"/>
      <c r="Z93" s="41"/>
      <c r="AA93" s="35"/>
      <c r="AB93" s="35"/>
      <c r="AC93" s="35"/>
      <c r="AD93" s="35"/>
      <c r="AE93" s="35"/>
      <c r="AF93" s="54" t="s">
        <v>147</v>
      </c>
      <c r="AG93" s="57">
        <f>COUNTIF($AF$7:$AF$76,AF93)</f>
        <v>0</v>
      </c>
      <c r="AH93" s="35"/>
      <c r="AI93" s="35"/>
      <c r="AJ93" s="35"/>
      <c r="AK93" s="35"/>
      <c r="AL93" s="35"/>
      <c r="AM93" s="35"/>
      <c r="AN93" s="35"/>
      <c r="AO93" s="35"/>
      <c r="AP93" s="35"/>
      <c r="AQ93" s="35"/>
      <c r="AR93" s="35"/>
      <c r="AS93" s="35"/>
      <c r="AT93" s="35"/>
      <c r="AU93" s="35"/>
      <c r="AV93" s="35"/>
      <c r="AW93" s="35"/>
      <c r="AX93" s="35"/>
      <c r="AY93" s="35"/>
      <c r="AZ93" s="35"/>
      <c r="BA93" s="35"/>
      <c r="BB93" s="35"/>
      <c r="BC93" s="35"/>
    </row>
    <row r="94" spans="1:58" ht="15.6" customHeight="1">
      <c r="A94" s="148" t="s">
        <v>50</v>
      </c>
      <c r="B94" s="149"/>
      <c r="C94" s="161"/>
      <c r="D94" s="161"/>
      <c r="E94" s="161"/>
      <c r="F94" s="35"/>
      <c r="G94" s="35"/>
      <c r="H94" s="42"/>
      <c r="I94" s="35"/>
      <c r="J94" s="35"/>
      <c r="K94" s="35"/>
      <c r="L94" s="42"/>
      <c r="M94" s="35"/>
      <c r="N94" s="35"/>
      <c r="O94" s="35"/>
      <c r="P94" s="35"/>
      <c r="Q94" s="35"/>
      <c r="R94" s="35"/>
      <c r="S94" s="41"/>
      <c r="T94" s="35"/>
      <c r="U94" s="35"/>
      <c r="V94" s="35"/>
      <c r="W94" s="35"/>
      <c r="X94" s="85"/>
      <c r="Y94" s="41"/>
      <c r="Z94" s="41"/>
      <c r="AA94" s="35"/>
      <c r="AB94" s="35"/>
      <c r="AC94" s="35"/>
      <c r="AD94" s="35"/>
      <c r="AE94" s="35"/>
      <c r="AG94" s="35"/>
      <c r="AH94" s="35"/>
      <c r="AI94" s="35"/>
      <c r="AJ94" s="35"/>
      <c r="AK94" s="35"/>
      <c r="AL94" s="35"/>
      <c r="AM94" s="35"/>
      <c r="AN94" s="35"/>
      <c r="AO94" s="35"/>
      <c r="AP94" s="35"/>
      <c r="AQ94" s="35"/>
      <c r="AR94" s="35"/>
      <c r="AS94" s="35"/>
      <c r="AT94" s="35"/>
      <c r="AU94" s="35"/>
      <c r="AV94" s="35"/>
      <c r="AW94" s="35"/>
      <c r="AX94" s="35"/>
      <c r="AY94" s="35"/>
      <c r="AZ94" s="35"/>
      <c r="BA94" s="35"/>
      <c r="BB94" s="35"/>
      <c r="BC94" s="35"/>
      <c r="BD94" s="35"/>
      <c r="BE94" s="35"/>
      <c r="BF94" s="35"/>
    </row>
    <row r="95" spans="1:58" ht="14.4">
      <c r="A95" s="82" t="s">
        <v>134</v>
      </c>
      <c r="B95" s="80"/>
      <c r="C95" s="80"/>
      <c r="D95" s="81"/>
      <c r="E95" s="81"/>
      <c r="F95" s="35"/>
      <c r="G95" s="35"/>
      <c r="H95" s="35"/>
      <c r="I95" s="35"/>
      <c r="J95" s="35"/>
      <c r="K95" s="35"/>
      <c r="L95" s="35"/>
      <c r="M95" s="35"/>
      <c r="N95" s="35"/>
      <c r="O95" s="41"/>
      <c r="P95" s="35"/>
      <c r="Q95" s="35"/>
      <c r="R95" s="35"/>
      <c r="S95" s="35"/>
      <c r="T95" s="35"/>
      <c r="U95" s="35"/>
      <c r="V95" s="35"/>
      <c r="W95" s="35"/>
      <c r="X95" s="85"/>
      <c r="Y95" s="41"/>
      <c r="Z95" s="41"/>
      <c r="AA95" s="35"/>
      <c r="AB95" s="35"/>
      <c r="AC95" s="35"/>
      <c r="AD95" s="35"/>
      <c r="AE95" s="35"/>
      <c r="AF95" s="35"/>
      <c r="AG95" s="35"/>
      <c r="AH95" s="35"/>
      <c r="AI95" s="35"/>
      <c r="AJ95" s="35"/>
      <c r="AK95" s="35"/>
      <c r="AL95" s="35"/>
      <c r="AM95" s="35"/>
      <c r="AN95" s="35"/>
      <c r="AO95" s="35"/>
      <c r="AP95" s="35"/>
      <c r="AQ95" s="35"/>
      <c r="AR95" s="35"/>
      <c r="AS95" s="35"/>
      <c r="AT95" s="35"/>
      <c r="AU95" s="35"/>
      <c r="AV95" s="35"/>
      <c r="AW95" s="35"/>
      <c r="AX95" s="35"/>
      <c r="AY95" s="35"/>
      <c r="AZ95" s="35"/>
      <c r="BA95" s="35"/>
      <c r="BB95" s="35"/>
      <c r="BC95" s="35"/>
      <c r="BD95" s="35"/>
      <c r="BE95" s="35"/>
      <c r="BF95" s="35"/>
    </row>
    <row r="96" spans="1:58">
      <c r="A96" s="35"/>
      <c r="B96" s="35"/>
      <c r="C96" s="35"/>
      <c r="D96" s="35"/>
      <c r="E96" s="35"/>
      <c r="F96" s="35"/>
      <c r="G96" s="35"/>
      <c r="H96" s="35"/>
      <c r="I96" s="35"/>
      <c r="J96" s="35"/>
      <c r="K96" s="35"/>
      <c r="L96" s="35"/>
      <c r="M96" s="35"/>
      <c r="N96" s="35"/>
      <c r="O96" s="41"/>
      <c r="P96" s="35"/>
      <c r="Q96" s="35"/>
      <c r="R96" s="35"/>
      <c r="S96" s="35"/>
      <c r="T96" s="35"/>
      <c r="U96" s="35"/>
      <c r="V96" s="35"/>
      <c r="W96" s="35"/>
      <c r="X96" s="85"/>
      <c r="Y96" s="41"/>
      <c r="Z96" s="41"/>
      <c r="AA96" s="35"/>
      <c r="AB96" s="35"/>
      <c r="AC96" s="35"/>
      <c r="AD96" s="35"/>
      <c r="AE96" s="35"/>
      <c r="AF96" s="35"/>
      <c r="AG96" s="35"/>
      <c r="AH96" s="35"/>
      <c r="AI96" s="35"/>
      <c r="AJ96" s="35"/>
      <c r="AK96" s="35"/>
      <c r="AL96" s="35"/>
      <c r="AM96" s="35"/>
      <c r="AN96" s="35"/>
      <c r="AO96" s="35"/>
      <c r="AP96" s="35"/>
      <c r="AQ96" s="35"/>
      <c r="AR96" s="35"/>
      <c r="AS96" s="35"/>
      <c r="AT96" s="35"/>
      <c r="AU96" s="35"/>
      <c r="AV96" s="35"/>
      <c r="AW96" s="35"/>
      <c r="AX96" s="35"/>
      <c r="AY96" s="35"/>
      <c r="AZ96" s="35"/>
      <c r="BA96" s="35"/>
      <c r="BB96" s="35"/>
      <c r="BC96" s="35"/>
      <c r="BD96" s="35"/>
      <c r="BE96" s="35"/>
      <c r="BF96" s="35"/>
    </row>
    <row r="97" spans="1:58">
      <c r="A97" s="35"/>
      <c r="B97" s="35"/>
      <c r="C97" s="35"/>
      <c r="D97" s="35"/>
      <c r="E97" s="35"/>
      <c r="F97" s="35"/>
      <c r="G97" s="35"/>
      <c r="H97" s="35"/>
      <c r="I97" s="35"/>
      <c r="J97" s="35"/>
      <c r="K97" s="35"/>
      <c r="L97" s="35"/>
      <c r="M97" s="35"/>
      <c r="N97" s="35"/>
      <c r="O97" s="41"/>
      <c r="P97" s="35"/>
      <c r="Q97" s="35"/>
      <c r="R97" s="35"/>
      <c r="S97" s="35"/>
      <c r="T97" s="35"/>
      <c r="U97" s="35"/>
      <c r="V97" s="35"/>
      <c r="W97" s="35"/>
      <c r="X97" s="85"/>
      <c r="Y97" s="41"/>
      <c r="Z97" s="41"/>
      <c r="AA97" s="35"/>
      <c r="AB97" s="35"/>
      <c r="AC97" s="35"/>
      <c r="AD97" s="35"/>
      <c r="AE97" s="35"/>
      <c r="AF97" s="35"/>
      <c r="AG97" s="35"/>
      <c r="AH97" s="35"/>
      <c r="AI97" s="35"/>
      <c r="AJ97" s="35"/>
      <c r="AK97" s="35"/>
      <c r="AL97" s="35"/>
      <c r="AM97" s="35"/>
      <c r="AN97" s="35"/>
      <c r="AO97" s="35"/>
      <c r="AP97" s="35"/>
      <c r="AQ97" s="35"/>
      <c r="AR97" s="35"/>
      <c r="AS97" s="35"/>
      <c r="AT97" s="35"/>
      <c r="AU97" s="35"/>
      <c r="AV97" s="35"/>
      <c r="AW97" s="35"/>
      <c r="AX97" s="35"/>
      <c r="AY97" s="35"/>
      <c r="AZ97" s="35"/>
      <c r="BA97" s="35"/>
      <c r="BB97" s="35"/>
      <c r="BC97" s="35"/>
      <c r="BD97" s="35"/>
      <c r="BE97" s="35"/>
      <c r="BF97" s="35"/>
    </row>
    <row r="98" spans="1:58">
      <c r="A98" s="35"/>
      <c r="B98" s="35"/>
      <c r="D98" s="35"/>
      <c r="E98" s="35"/>
      <c r="F98" s="35"/>
      <c r="G98" s="35"/>
      <c r="H98" s="35"/>
      <c r="I98" s="35"/>
      <c r="J98" s="35"/>
      <c r="K98" s="35"/>
      <c r="L98" s="35"/>
      <c r="M98" s="35"/>
      <c r="N98" s="35"/>
      <c r="O98" s="41"/>
      <c r="P98" s="35"/>
      <c r="Q98" s="35"/>
      <c r="R98" s="35"/>
      <c r="S98" s="35"/>
      <c r="T98" s="35"/>
      <c r="U98" s="35"/>
      <c r="V98" s="35"/>
      <c r="W98" s="35"/>
      <c r="X98" s="85"/>
      <c r="Y98" s="41"/>
      <c r="Z98" s="41"/>
      <c r="AA98" s="35"/>
      <c r="AB98" s="35"/>
      <c r="AC98" s="35"/>
      <c r="AD98" s="35"/>
      <c r="AE98" s="35"/>
      <c r="AF98" s="35"/>
      <c r="AG98" s="35"/>
      <c r="AH98" s="35"/>
      <c r="AI98" s="35"/>
      <c r="AJ98" s="35"/>
      <c r="AK98" s="35"/>
      <c r="AL98" s="35"/>
      <c r="AM98" s="35"/>
      <c r="AN98" s="35"/>
      <c r="AO98" s="35"/>
      <c r="AP98" s="35"/>
      <c r="AQ98" s="35"/>
      <c r="AR98" s="35"/>
      <c r="AS98" s="35"/>
      <c r="AT98" s="35"/>
      <c r="AU98" s="35"/>
      <c r="AV98" s="35"/>
      <c r="AW98" s="35"/>
      <c r="AX98" s="35"/>
      <c r="AY98" s="35"/>
      <c r="AZ98" s="35"/>
      <c r="BA98" s="35"/>
      <c r="BB98" s="35"/>
      <c r="BC98" s="35"/>
      <c r="BD98" s="35"/>
      <c r="BE98" s="35"/>
      <c r="BF98" s="35"/>
    </row>
    <row r="99" spans="1:58" ht="14.4">
      <c r="A99" s="35"/>
      <c r="B99" s="35"/>
      <c r="C99" s="35"/>
      <c r="D99" s="35"/>
      <c r="E99" s="82"/>
      <c r="F99" s="35"/>
      <c r="G99" s="35"/>
      <c r="H99" s="35"/>
      <c r="I99" s="35"/>
      <c r="J99" s="35"/>
      <c r="K99" s="35"/>
      <c r="L99" s="35"/>
      <c r="M99" s="35"/>
      <c r="N99" s="35"/>
      <c r="O99" s="41"/>
      <c r="P99" s="35"/>
      <c r="Q99" s="35"/>
      <c r="R99" s="35"/>
      <c r="S99" s="35"/>
      <c r="T99" s="35"/>
      <c r="U99" s="35"/>
      <c r="V99" s="35"/>
      <c r="W99" s="35"/>
      <c r="X99" s="85"/>
      <c r="Y99" s="41"/>
      <c r="Z99" s="41"/>
      <c r="AA99" s="35"/>
      <c r="AB99" s="35"/>
      <c r="AC99" s="35"/>
      <c r="AD99" s="35"/>
      <c r="AE99" s="35"/>
      <c r="AF99" s="35"/>
      <c r="AG99" s="35"/>
      <c r="AH99" s="35"/>
      <c r="AI99" s="35"/>
      <c r="AJ99" s="35"/>
      <c r="AK99" s="35"/>
      <c r="AL99" s="35"/>
      <c r="AM99" s="35"/>
      <c r="AN99" s="35"/>
      <c r="AO99" s="35"/>
      <c r="AP99" s="35"/>
      <c r="AQ99" s="35"/>
      <c r="AR99" s="35"/>
      <c r="AS99" s="35"/>
      <c r="AT99" s="35"/>
      <c r="AU99" s="35"/>
      <c r="AV99" s="35"/>
      <c r="AW99" s="35"/>
      <c r="AX99" s="35"/>
      <c r="AY99" s="35"/>
      <c r="AZ99" s="35"/>
      <c r="BA99" s="35"/>
      <c r="BB99" s="35"/>
      <c r="BC99" s="35"/>
      <c r="BD99" s="35"/>
      <c r="BE99" s="35"/>
      <c r="BF99" s="35"/>
    </row>
    <row r="100" spans="1:58">
      <c r="A100" s="35"/>
      <c r="B100" s="35"/>
      <c r="C100" s="35"/>
      <c r="D100" s="35"/>
      <c r="E100" s="35"/>
      <c r="F100" s="35"/>
      <c r="G100" s="35"/>
      <c r="H100" s="35"/>
      <c r="I100" s="35"/>
      <c r="J100" s="35"/>
      <c r="K100" s="35"/>
      <c r="L100" s="35"/>
      <c r="M100" s="35"/>
      <c r="N100" s="35"/>
      <c r="O100" s="41"/>
      <c r="P100" s="35"/>
      <c r="Q100" s="35"/>
      <c r="R100" s="35"/>
      <c r="S100" s="35"/>
      <c r="T100" s="35"/>
      <c r="U100" s="35"/>
      <c r="V100" s="35"/>
      <c r="W100" s="35"/>
      <c r="X100" s="85"/>
      <c r="Y100" s="41"/>
      <c r="Z100" s="41"/>
      <c r="AA100" s="35"/>
      <c r="AB100" s="35"/>
      <c r="AC100" s="35"/>
      <c r="AD100" s="35"/>
      <c r="AE100" s="35"/>
      <c r="AF100" s="35"/>
      <c r="AG100" s="35"/>
      <c r="AH100" s="35"/>
      <c r="AI100" s="35"/>
      <c r="AJ100" s="35"/>
      <c r="AK100" s="35"/>
      <c r="AL100" s="35"/>
      <c r="AM100" s="35"/>
      <c r="AN100" s="35"/>
      <c r="AO100" s="35"/>
      <c r="AP100" s="35"/>
      <c r="AQ100" s="35"/>
      <c r="AR100" s="35"/>
      <c r="AS100" s="35"/>
      <c r="AT100" s="35"/>
      <c r="AU100" s="35"/>
      <c r="AV100" s="35"/>
      <c r="AW100" s="35"/>
      <c r="AX100" s="35"/>
      <c r="AY100" s="35"/>
      <c r="AZ100" s="35"/>
      <c r="BA100" s="35"/>
      <c r="BB100" s="35"/>
      <c r="BC100" s="35"/>
      <c r="BD100" s="35"/>
      <c r="BE100" s="35"/>
      <c r="BF100" s="35"/>
    </row>
    <row r="101" spans="1:58">
      <c r="A101" s="35"/>
      <c r="B101" s="35"/>
      <c r="C101" s="35"/>
      <c r="D101" s="35"/>
      <c r="E101" s="35"/>
      <c r="F101" s="35"/>
      <c r="G101" s="35"/>
      <c r="H101" s="42"/>
      <c r="I101" s="35"/>
      <c r="J101" s="35"/>
      <c r="K101" s="35"/>
      <c r="L101" s="42"/>
      <c r="M101" s="35"/>
      <c r="N101" s="35"/>
      <c r="O101" s="41"/>
      <c r="P101" s="35"/>
      <c r="Q101" s="35"/>
      <c r="R101" s="35"/>
      <c r="S101" s="35"/>
      <c r="T101" s="35"/>
      <c r="U101" s="35"/>
      <c r="V101" s="35"/>
      <c r="W101" s="35"/>
      <c r="X101" s="85"/>
      <c r="Y101" s="41"/>
      <c r="Z101" s="41"/>
      <c r="AA101" s="35"/>
      <c r="AB101" s="35"/>
      <c r="AC101" s="35"/>
      <c r="AD101" s="35"/>
      <c r="AE101" s="35"/>
      <c r="AF101" s="35"/>
      <c r="AG101" s="35"/>
      <c r="AH101" s="35"/>
      <c r="AI101" s="35"/>
      <c r="AJ101" s="35"/>
      <c r="AK101" s="35"/>
      <c r="AL101" s="35"/>
      <c r="AM101" s="35"/>
      <c r="AN101" s="35"/>
      <c r="AO101" s="35"/>
      <c r="AP101" s="35"/>
      <c r="AQ101" s="35"/>
      <c r="AR101" s="35"/>
      <c r="AS101" s="35"/>
      <c r="AT101" s="35"/>
      <c r="AU101" s="35"/>
      <c r="AV101" s="35"/>
      <c r="AW101" s="35"/>
      <c r="AX101" s="35"/>
      <c r="AY101" s="35"/>
      <c r="AZ101" s="35"/>
      <c r="BA101" s="35"/>
      <c r="BB101" s="35"/>
      <c r="BC101" s="35"/>
      <c r="BD101" s="35"/>
      <c r="BE101" s="35"/>
      <c r="BF101" s="35"/>
    </row>
    <row r="102" spans="1:58">
      <c r="A102" s="35"/>
      <c r="B102" s="35"/>
      <c r="C102" s="35"/>
      <c r="D102" s="35"/>
      <c r="E102" s="35"/>
      <c r="F102" s="35"/>
      <c r="G102" s="35"/>
      <c r="H102" s="42"/>
      <c r="I102" s="35"/>
      <c r="J102" s="35"/>
      <c r="K102" s="35"/>
      <c r="L102" s="42"/>
      <c r="M102" s="35"/>
      <c r="N102" s="35"/>
      <c r="O102" s="41"/>
      <c r="P102" s="35"/>
      <c r="Q102" s="35"/>
      <c r="R102" s="35"/>
      <c r="S102" s="35"/>
      <c r="T102" s="35"/>
      <c r="U102" s="35"/>
      <c r="V102" s="35"/>
      <c r="W102" s="35"/>
      <c r="X102" s="85"/>
      <c r="Y102" s="41"/>
      <c r="Z102" s="41"/>
      <c r="AA102" s="35"/>
      <c r="AB102" s="35"/>
      <c r="AC102" s="35"/>
      <c r="AD102" s="35"/>
      <c r="AE102" s="35"/>
      <c r="AF102" s="35"/>
      <c r="AG102" s="35"/>
      <c r="AH102" s="35"/>
      <c r="AI102" s="35"/>
      <c r="AJ102" s="35"/>
      <c r="AK102" s="35"/>
      <c r="AL102" s="35"/>
      <c r="AM102" s="35"/>
      <c r="AN102" s="35"/>
      <c r="AO102" s="35"/>
      <c r="AP102" s="35"/>
      <c r="AQ102" s="35"/>
      <c r="AR102" s="35"/>
      <c r="AS102" s="35"/>
      <c r="AT102" s="35"/>
      <c r="AU102" s="35"/>
      <c r="AV102" s="35"/>
      <c r="AW102" s="35"/>
      <c r="AX102" s="35"/>
      <c r="AY102" s="35"/>
      <c r="AZ102" s="35"/>
      <c r="BA102" s="35"/>
      <c r="BB102" s="35"/>
      <c r="BC102" s="35"/>
      <c r="BD102" s="35"/>
      <c r="BE102" s="35"/>
      <c r="BF102" s="35"/>
    </row>
    <row r="103" spans="1:58">
      <c r="A103" s="35"/>
      <c r="B103" s="35"/>
      <c r="C103" s="35"/>
      <c r="D103" s="35"/>
      <c r="E103" s="35"/>
      <c r="F103" s="35"/>
      <c r="G103" s="35"/>
      <c r="H103" s="42"/>
      <c r="I103" s="35"/>
      <c r="J103" s="35"/>
      <c r="K103" s="35"/>
      <c r="L103" s="42"/>
      <c r="M103" s="35"/>
      <c r="N103" s="35"/>
      <c r="O103" s="41"/>
      <c r="P103" s="35"/>
      <c r="Q103" s="35"/>
      <c r="R103" s="35"/>
      <c r="S103" s="35"/>
      <c r="T103" s="35"/>
      <c r="U103" s="35"/>
      <c r="V103" s="35"/>
      <c r="W103" s="35"/>
      <c r="X103" s="85"/>
      <c r="Y103" s="41"/>
      <c r="Z103" s="41"/>
      <c r="AA103" s="35"/>
      <c r="AB103" s="35"/>
      <c r="AC103" s="35"/>
      <c r="AD103" s="35"/>
      <c r="AE103" s="35"/>
      <c r="AF103" s="35"/>
      <c r="AG103" s="35"/>
      <c r="AH103" s="35"/>
      <c r="AI103" s="35"/>
      <c r="AJ103" s="35"/>
      <c r="AK103" s="35"/>
      <c r="AL103" s="35"/>
      <c r="AM103" s="35"/>
      <c r="AN103" s="35"/>
      <c r="AO103" s="35"/>
      <c r="AP103" s="35"/>
      <c r="AQ103" s="35"/>
      <c r="AR103" s="35"/>
      <c r="AS103" s="35"/>
      <c r="AT103" s="35"/>
      <c r="AU103" s="35"/>
      <c r="AV103" s="35"/>
      <c r="AW103" s="35"/>
      <c r="AX103" s="35"/>
      <c r="AY103" s="35"/>
      <c r="AZ103" s="35"/>
      <c r="BA103" s="35"/>
      <c r="BB103" s="35"/>
      <c r="BC103" s="35"/>
      <c r="BD103" s="35"/>
      <c r="BE103" s="35"/>
      <c r="BF103" s="35"/>
    </row>
    <row r="104" spans="1:58">
      <c r="A104" s="35"/>
      <c r="B104" s="35"/>
      <c r="C104" s="35"/>
      <c r="D104" s="35"/>
      <c r="E104" s="35"/>
      <c r="F104" s="35"/>
      <c r="G104" s="35"/>
      <c r="H104" s="42"/>
      <c r="I104" s="35"/>
      <c r="J104" s="35"/>
      <c r="K104" s="35"/>
      <c r="L104" s="42"/>
      <c r="M104" s="35"/>
      <c r="N104" s="35"/>
      <c r="O104" s="41"/>
      <c r="P104" s="35"/>
      <c r="Q104" s="35"/>
      <c r="R104" s="35"/>
      <c r="S104" s="35"/>
      <c r="T104" s="35"/>
      <c r="U104" s="35"/>
      <c r="V104" s="35"/>
      <c r="W104" s="35"/>
      <c r="X104" s="85"/>
      <c r="Y104" s="41"/>
      <c r="Z104" s="41"/>
      <c r="AA104" s="35"/>
      <c r="AB104" s="35"/>
      <c r="AC104" s="35"/>
      <c r="AD104" s="35"/>
      <c r="AE104" s="35"/>
      <c r="AF104" s="35"/>
      <c r="AG104" s="35"/>
      <c r="AH104" s="35"/>
      <c r="AI104" s="35"/>
      <c r="AJ104" s="35"/>
      <c r="AK104" s="35"/>
      <c r="AL104" s="35"/>
      <c r="AM104" s="35"/>
      <c r="AN104" s="35"/>
      <c r="AO104" s="35"/>
      <c r="AP104" s="35"/>
      <c r="AQ104" s="35"/>
      <c r="AR104" s="35"/>
      <c r="AS104" s="35"/>
      <c r="AT104" s="35"/>
      <c r="AU104" s="35"/>
      <c r="AV104" s="35"/>
      <c r="AW104" s="35"/>
      <c r="AX104" s="35"/>
      <c r="AY104" s="35"/>
      <c r="AZ104" s="35"/>
      <c r="BA104" s="35"/>
      <c r="BB104" s="35"/>
      <c r="BC104" s="35"/>
      <c r="BD104" s="35"/>
      <c r="BE104" s="35"/>
      <c r="BF104" s="35"/>
    </row>
    <row r="105" spans="1:58">
      <c r="A105" s="35"/>
      <c r="B105" s="35"/>
      <c r="C105" s="35"/>
      <c r="D105" s="35"/>
      <c r="E105" s="35"/>
      <c r="F105" s="35"/>
      <c r="G105" s="35"/>
      <c r="H105" s="42"/>
      <c r="I105" s="35"/>
      <c r="J105" s="35"/>
      <c r="K105" s="35"/>
      <c r="L105" s="42"/>
      <c r="M105" s="35"/>
      <c r="N105" s="35"/>
      <c r="O105" s="41"/>
      <c r="P105" s="35"/>
      <c r="Q105" s="35"/>
      <c r="R105" s="35"/>
      <c r="S105" s="35"/>
      <c r="T105" s="35"/>
      <c r="U105" s="35"/>
      <c r="V105" s="35"/>
      <c r="W105" s="35"/>
      <c r="X105" s="85"/>
      <c r="Y105" s="41"/>
      <c r="Z105" s="41"/>
      <c r="AA105" s="35"/>
      <c r="AB105" s="35"/>
      <c r="AC105" s="35"/>
      <c r="AD105" s="35"/>
      <c r="AE105" s="35"/>
      <c r="AF105" s="35"/>
      <c r="AG105" s="35"/>
      <c r="AH105" s="35"/>
      <c r="AI105" s="35"/>
      <c r="AJ105" s="35"/>
      <c r="AK105" s="35"/>
      <c r="AL105" s="35"/>
      <c r="AM105" s="35"/>
      <c r="AN105" s="35"/>
      <c r="AO105" s="35"/>
      <c r="AP105" s="35"/>
      <c r="AQ105" s="35"/>
      <c r="AR105" s="35"/>
      <c r="AS105" s="35"/>
      <c r="AT105" s="35"/>
      <c r="AU105" s="35"/>
      <c r="AV105" s="35"/>
      <c r="AW105" s="35"/>
      <c r="AX105" s="35"/>
      <c r="AY105" s="35"/>
      <c r="AZ105" s="35"/>
      <c r="BA105" s="35"/>
      <c r="BB105" s="35"/>
      <c r="BC105" s="35"/>
      <c r="BD105" s="35"/>
      <c r="BE105" s="35"/>
      <c r="BF105" s="35"/>
    </row>
    <row r="106" spans="1:58">
      <c r="A106" s="35"/>
      <c r="B106" s="35"/>
      <c r="C106" s="35"/>
      <c r="D106" s="35"/>
      <c r="E106" s="35"/>
      <c r="F106" s="35"/>
      <c r="G106" s="35"/>
      <c r="H106" s="42"/>
      <c r="I106" s="35"/>
      <c r="J106" s="35"/>
      <c r="K106" s="35"/>
      <c r="L106" s="42"/>
      <c r="M106" s="35"/>
      <c r="N106" s="35"/>
      <c r="O106" s="41"/>
      <c r="P106" s="35"/>
      <c r="Q106" s="35"/>
      <c r="R106" s="35"/>
      <c r="S106" s="35"/>
      <c r="T106" s="35"/>
      <c r="U106" s="35"/>
      <c r="V106" s="35"/>
      <c r="W106" s="35"/>
      <c r="X106" s="85"/>
      <c r="Y106" s="41"/>
      <c r="Z106" s="41"/>
      <c r="AA106" s="35"/>
      <c r="AB106" s="35"/>
      <c r="AC106" s="35"/>
      <c r="AD106" s="35"/>
      <c r="AE106" s="35"/>
      <c r="AF106" s="35"/>
      <c r="AG106" s="35"/>
      <c r="AH106" s="35"/>
      <c r="AI106" s="35"/>
      <c r="AJ106" s="35"/>
      <c r="AK106" s="35"/>
      <c r="AL106" s="35"/>
      <c r="AM106" s="35"/>
      <c r="AN106" s="35"/>
      <c r="AO106" s="35"/>
      <c r="AP106" s="35"/>
      <c r="AQ106" s="35"/>
      <c r="AR106" s="35"/>
      <c r="AS106" s="35"/>
      <c r="AT106" s="35"/>
      <c r="AU106" s="35"/>
      <c r="AV106" s="35"/>
      <c r="AW106" s="35"/>
      <c r="AX106" s="35"/>
      <c r="AY106" s="35"/>
      <c r="AZ106" s="35"/>
      <c r="BA106" s="35"/>
      <c r="BB106" s="35"/>
      <c r="BC106" s="35"/>
      <c r="BD106" s="35"/>
      <c r="BE106" s="35"/>
      <c r="BF106" s="35"/>
    </row>
    <row r="107" spans="1:58">
      <c r="A107" s="35"/>
      <c r="B107" s="35"/>
      <c r="C107" s="35"/>
      <c r="D107" s="35"/>
      <c r="E107" s="35"/>
      <c r="F107" s="35"/>
      <c r="G107" s="35"/>
      <c r="H107" s="42"/>
      <c r="I107" s="35"/>
      <c r="J107" s="35"/>
      <c r="K107" s="35"/>
      <c r="L107" s="42"/>
      <c r="M107" s="35"/>
      <c r="N107" s="35"/>
      <c r="O107" s="41"/>
      <c r="P107" s="35"/>
      <c r="Q107" s="35"/>
      <c r="R107" s="35"/>
      <c r="S107" s="35"/>
      <c r="T107" s="35"/>
      <c r="U107" s="35"/>
      <c r="V107" s="35"/>
      <c r="W107" s="35"/>
      <c r="X107" s="85"/>
      <c r="Y107" s="41"/>
      <c r="Z107" s="41"/>
      <c r="AA107" s="35"/>
      <c r="AB107" s="35"/>
      <c r="AC107" s="35"/>
      <c r="AD107" s="35"/>
      <c r="AE107" s="35"/>
      <c r="AF107" s="35"/>
      <c r="AG107" s="35"/>
      <c r="AH107" s="35"/>
      <c r="AI107" s="35"/>
      <c r="AJ107" s="35"/>
      <c r="AK107" s="35"/>
      <c r="AL107" s="35"/>
      <c r="AM107" s="35"/>
      <c r="AN107" s="35"/>
      <c r="AO107" s="35"/>
      <c r="AP107" s="35"/>
      <c r="AQ107" s="35"/>
      <c r="AR107" s="35"/>
      <c r="AS107" s="35"/>
      <c r="AT107" s="35"/>
      <c r="AU107" s="35"/>
      <c r="AV107" s="35"/>
      <c r="AW107" s="35"/>
      <c r="AX107" s="35"/>
      <c r="AY107" s="35"/>
      <c r="AZ107" s="35"/>
      <c r="BA107" s="35"/>
      <c r="BB107" s="35"/>
      <c r="BC107" s="35"/>
      <c r="BD107" s="35"/>
      <c r="BE107" s="35"/>
      <c r="BF107" s="35"/>
    </row>
    <row r="108" spans="1:58">
      <c r="A108" s="35"/>
      <c r="B108" s="35"/>
      <c r="C108" s="35"/>
      <c r="D108" s="35"/>
      <c r="E108" s="35"/>
      <c r="F108" s="35"/>
      <c r="G108" s="35"/>
      <c r="H108" s="42"/>
      <c r="I108" s="35"/>
      <c r="J108" s="35"/>
      <c r="K108" s="35"/>
      <c r="L108" s="42"/>
      <c r="M108" s="35"/>
      <c r="N108" s="35"/>
      <c r="O108" s="41"/>
      <c r="P108" s="35"/>
      <c r="Q108" s="35"/>
      <c r="R108" s="35"/>
      <c r="S108" s="35"/>
      <c r="T108" s="35"/>
      <c r="U108" s="35"/>
      <c r="V108" s="35"/>
      <c r="W108" s="35"/>
      <c r="X108" s="85"/>
      <c r="Y108" s="41"/>
      <c r="Z108" s="41"/>
      <c r="AA108" s="35"/>
      <c r="AB108" s="35"/>
      <c r="AC108" s="35"/>
      <c r="AD108" s="35"/>
      <c r="AE108" s="35"/>
      <c r="AF108" s="35"/>
      <c r="AG108" s="35"/>
      <c r="AH108" s="35"/>
      <c r="AI108" s="35"/>
      <c r="AJ108" s="35"/>
      <c r="AK108" s="35"/>
      <c r="AL108" s="35"/>
      <c r="AM108" s="35"/>
      <c r="AN108" s="35"/>
      <c r="AO108" s="35"/>
      <c r="AP108" s="35"/>
      <c r="AQ108" s="35"/>
      <c r="AR108" s="35"/>
      <c r="AS108" s="35"/>
      <c r="AT108" s="35"/>
      <c r="AU108" s="35"/>
      <c r="AV108" s="35"/>
      <c r="AW108" s="35"/>
      <c r="AX108" s="35"/>
      <c r="AY108" s="35"/>
      <c r="AZ108" s="35"/>
      <c r="BA108" s="35"/>
      <c r="BB108" s="35"/>
      <c r="BC108" s="35"/>
      <c r="BD108" s="35"/>
      <c r="BE108" s="35"/>
      <c r="BF108" s="35"/>
    </row>
    <row r="109" spans="1:58">
      <c r="A109" s="35"/>
      <c r="B109" s="35"/>
      <c r="C109" s="35"/>
      <c r="D109" s="35"/>
      <c r="E109" s="35"/>
      <c r="F109" s="35"/>
      <c r="G109" s="35"/>
      <c r="H109" s="42"/>
      <c r="I109" s="35"/>
      <c r="J109" s="35"/>
      <c r="K109" s="35"/>
      <c r="L109" s="42"/>
      <c r="M109" s="35"/>
      <c r="N109" s="35"/>
      <c r="O109" s="41"/>
      <c r="P109" s="35"/>
      <c r="Q109" s="35"/>
      <c r="R109" s="35"/>
      <c r="S109" s="35"/>
      <c r="T109" s="35"/>
      <c r="U109" s="35"/>
      <c r="V109" s="35"/>
      <c r="W109" s="35"/>
      <c r="X109" s="85"/>
      <c r="Y109" s="41"/>
      <c r="Z109" s="41"/>
      <c r="AA109" s="35"/>
      <c r="AB109" s="35"/>
      <c r="AC109" s="35"/>
      <c r="AD109" s="35"/>
      <c r="AE109" s="35"/>
      <c r="AF109" s="35"/>
      <c r="AG109" s="35"/>
      <c r="AH109" s="35"/>
      <c r="AI109" s="35"/>
      <c r="AJ109" s="35"/>
      <c r="AK109" s="35"/>
      <c r="AL109" s="35"/>
      <c r="AM109" s="35"/>
      <c r="AN109" s="35"/>
      <c r="AO109" s="35"/>
      <c r="AP109" s="35"/>
      <c r="AQ109" s="35"/>
      <c r="AR109" s="35"/>
      <c r="AS109" s="35"/>
      <c r="AT109" s="35"/>
      <c r="AU109" s="35"/>
      <c r="AV109" s="35"/>
      <c r="AW109" s="35"/>
      <c r="AX109" s="35"/>
      <c r="AY109" s="35"/>
      <c r="AZ109" s="35"/>
      <c r="BA109" s="35"/>
      <c r="BB109" s="35"/>
      <c r="BC109" s="35"/>
      <c r="BD109" s="35"/>
      <c r="BE109" s="35"/>
      <c r="BF109" s="35"/>
    </row>
    <row r="110" spans="1:58">
      <c r="A110" s="35"/>
      <c r="B110" s="35"/>
      <c r="C110" s="35"/>
      <c r="D110" s="35"/>
      <c r="E110" s="35"/>
      <c r="F110" s="35"/>
      <c r="G110" s="35"/>
      <c r="H110" s="42"/>
      <c r="I110" s="35"/>
      <c r="J110" s="35"/>
      <c r="K110" s="35"/>
      <c r="L110" s="42"/>
      <c r="M110" s="35"/>
      <c r="N110" s="35"/>
      <c r="O110" s="41"/>
      <c r="P110" s="35"/>
      <c r="Q110" s="35"/>
      <c r="R110" s="35"/>
      <c r="S110" s="35"/>
      <c r="T110" s="35"/>
      <c r="U110" s="35"/>
      <c r="V110" s="35"/>
      <c r="W110" s="35"/>
      <c r="X110" s="85"/>
      <c r="Y110" s="41"/>
      <c r="Z110" s="41"/>
      <c r="AA110" s="35"/>
      <c r="AB110" s="35"/>
      <c r="AC110" s="35"/>
      <c r="AD110" s="35"/>
      <c r="AE110" s="35"/>
      <c r="AF110" s="35"/>
      <c r="AG110" s="35"/>
      <c r="AH110" s="35"/>
      <c r="AI110" s="35"/>
      <c r="AJ110" s="35"/>
      <c r="AK110" s="35"/>
      <c r="AL110" s="35"/>
      <c r="AM110" s="35"/>
      <c r="AN110" s="35"/>
      <c r="AO110" s="35"/>
      <c r="AP110" s="35"/>
      <c r="AQ110" s="35"/>
      <c r="AR110" s="35"/>
      <c r="AS110" s="35"/>
      <c r="AT110" s="35"/>
      <c r="AU110" s="35"/>
      <c r="AV110" s="35"/>
      <c r="AW110" s="35"/>
      <c r="AX110" s="35"/>
      <c r="AY110" s="35"/>
      <c r="AZ110" s="35"/>
      <c r="BA110" s="35"/>
      <c r="BB110" s="35"/>
      <c r="BC110" s="35"/>
      <c r="BD110" s="35"/>
      <c r="BE110" s="35"/>
      <c r="BF110" s="35"/>
    </row>
    <row r="111" spans="1:58">
      <c r="A111" s="35"/>
      <c r="B111" s="35"/>
      <c r="C111" s="35"/>
      <c r="D111" s="35"/>
      <c r="E111" s="35"/>
      <c r="F111" s="35"/>
      <c r="G111" s="35"/>
      <c r="H111" s="42"/>
      <c r="I111" s="35"/>
      <c r="J111" s="35"/>
      <c r="K111" s="35"/>
      <c r="L111" s="42"/>
      <c r="M111" s="35"/>
      <c r="N111" s="35"/>
      <c r="O111" s="41"/>
      <c r="P111" s="35"/>
      <c r="Q111" s="35"/>
      <c r="R111" s="35"/>
      <c r="S111" s="35"/>
      <c r="T111" s="35"/>
      <c r="U111" s="35"/>
      <c r="V111" s="35"/>
      <c r="W111" s="35"/>
      <c r="X111" s="85"/>
      <c r="Y111" s="41"/>
      <c r="Z111" s="41"/>
      <c r="AA111" s="35"/>
      <c r="AB111" s="35"/>
      <c r="AC111" s="35"/>
      <c r="AD111" s="35"/>
      <c r="AE111" s="35"/>
      <c r="AF111" s="35"/>
      <c r="AG111" s="35"/>
      <c r="AH111" s="35"/>
      <c r="AI111" s="35"/>
      <c r="AJ111" s="35"/>
      <c r="AK111" s="35"/>
      <c r="AL111" s="35"/>
      <c r="AM111" s="35"/>
      <c r="AN111" s="35"/>
      <c r="AO111" s="35"/>
      <c r="AP111" s="35"/>
      <c r="AQ111" s="35"/>
      <c r="AR111" s="35"/>
      <c r="AS111" s="35"/>
      <c r="AT111" s="35"/>
      <c r="AU111" s="35"/>
      <c r="AV111" s="35"/>
      <c r="AW111" s="35"/>
      <c r="AX111" s="35"/>
      <c r="AY111" s="35"/>
      <c r="AZ111" s="35"/>
      <c r="BA111" s="35"/>
      <c r="BB111" s="35"/>
      <c r="BC111" s="35"/>
      <c r="BD111" s="35"/>
      <c r="BE111" s="35"/>
      <c r="BF111" s="35"/>
    </row>
    <row r="112" spans="1:58">
      <c r="A112" s="35"/>
      <c r="B112" s="35"/>
      <c r="C112" s="35"/>
      <c r="D112" s="35"/>
      <c r="E112" s="35"/>
      <c r="F112" s="35"/>
      <c r="G112" s="35"/>
      <c r="H112" s="42"/>
      <c r="I112" s="35"/>
      <c r="J112" s="35"/>
      <c r="K112" s="35"/>
      <c r="L112" s="42"/>
      <c r="M112" s="35"/>
      <c r="N112" s="35"/>
      <c r="O112" s="41"/>
      <c r="P112" s="35"/>
      <c r="Q112" s="35"/>
      <c r="R112" s="35"/>
      <c r="S112" s="35"/>
      <c r="T112" s="35"/>
      <c r="U112" s="35"/>
      <c r="V112" s="35"/>
      <c r="W112" s="35"/>
      <c r="X112" s="85"/>
      <c r="Y112" s="41"/>
      <c r="Z112" s="41"/>
      <c r="AA112" s="35"/>
      <c r="AB112" s="35"/>
      <c r="AC112" s="35"/>
      <c r="AD112" s="35"/>
      <c r="AE112" s="35"/>
      <c r="AF112" s="35"/>
      <c r="AG112" s="35"/>
      <c r="AH112" s="35"/>
      <c r="AI112" s="35"/>
      <c r="AJ112" s="35"/>
      <c r="AK112" s="35"/>
      <c r="AL112" s="35"/>
      <c r="AM112" s="35"/>
      <c r="AN112" s="35"/>
      <c r="AO112" s="35"/>
      <c r="AP112" s="35"/>
      <c r="AQ112" s="35"/>
      <c r="AR112" s="35"/>
      <c r="AS112" s="35"/>
      <c r="AT112" s="35"/>
      <c r="AU112" s="35"/>
      <c r="AV112" s="35"/>
      <c r="AW112" s="35"/>
      <c r="AX112" s="35"/>
      <c r="AY112" s="35"/>
      <c r="AZ112" s="35"/>
      <c r="BA112" s="35"/>
      <c r="BB112" s="35"/>
      <c r="BC112" s="35"/>
      <c r="BD112" s="35"/>
      <c r="BE112" s="35"/>
      <c r="BF112" s="35"/>
    </row>
    <row r="113" spans="1:58">
      <c r="A113" s="35"/>
      <c r="B113" s="35"/>
      <c r="C113" s="35"/>
      <c r="D113" s="35"/>
      <c r="E113" s="35"/>
      <c r="F113" s="35"/>
      <c r="G113" s="35"/>
      <c r="H113" s="42"/>
      <c r="I113" s="35"/>
      <c r="J113" s="35"/>
      <c r="K113" s="35"/>
      <c r="L113" s="42"/>
      <c r="M113" s="35"/>
      <c r="N113" s="35"/>
      <c r="O113" s="41"/>
      <c r="P113" s="35"/>
      <c r="Q113" s="35"/>
      <c r="R113" s="35"/>
      <c r="S113" s="35"/>
      <c r="T113" s="35"/>
      <c r="U113" s="35"/>
      <c r="V113" s="35"/>
      <c r="W113" s="35"/>
      <c r="X113" s="85"/>
      <c r="Y113" s="41"/>
      <c r="Z113" s="41"/>
      <c r="AA113" s="35"/>
      <c r="AB113" s="35"/>
      <c r="AC113" s="35"/>
      <c r="AD113" s="35"/>
      <c r="AE113" s="35"/>
      <c r="AF113" s="35"/>
      <c r="AG113" s="35"/>
      <c r="AH113" s="35"/>
      <c r="AI113" s="35"/>
      <c r="AJ113" s="35"/>
      <c r="AK113" s="35"/>
      <c r="AL113" s="35"/>
      <c r="AM113" s="35"/>
      <c r="AN113" s="35"/>
      <c r="AO113" s="35"/>
      <c r="AP113" s="35"/>
      <c r="AQ113" s="35"/>
      <c r="AR113" s="35"/>
      <c r="AS113" s="35"/>
      <c r="AT113" s="35"/>
      <c r="AU113" s="35"/>
      <c r="AV113" s="35"/>
      <c r="AW113" s="35"/>
      <c r="AX113" s="35"/>
      <c r="AY113" s="35"/>
      <c r="AZ113" s="35"/>
      <c r="BA113" s="35"/>
      <c r="BB113" s="35"/>
      <c r="BC113" s="35"/>
      <c r="BD113" s="35"/>
      <c r="BE113" s="35"/>
      <c r="BF113" s="35"/>
    </row>
    <row r="114" spans="1:58">
      <c r="A114" s="35"/>
      <c r="B114" s="35"/>
      <c r="C114" s="35"/>
      <c r="D114" s="35"/>
      <c r="E114" s="35"/>
      <c r="F114" s="35"/>
      <c r="G114" s="35"/>
      <c r="H114" s="42"/>
      <c r="I114" s="35"/>
      <c r="J114" s="35"/>
      <c r="K114" s="35"/>
      <c r="L114" s="42"/>
      <c r="M114" s="35"/>
      <c r="N114" s="35"/>
      <c r="O114" s="41"/>
      <c r="P114" s="35"/>
      <c r="Q114" s="35"/>
      <c r="R114" s="35"/>
      <c r="S114" s="35"/>
      <c r="T114" s="35"/>
      <c r="U114" s="35"/>
      <c r="V114" s="35"/>
      <c r="W114" s="35"/>
      <c r="X114" s="85"/>
      <c r="Y114" s="41"/>
      <c r="Z114" s="41"/>
      <c r="AA114" s="35"/>
      <c r="AB114" s="35"/>
      <c r="AC114" s="35"/>
      <c r="AD114" s="35"/>
      <c r="AE114" s="35"/>
      <c r="AF114" s="35"/>
      <c r="AG114" s="35"/>
      <c r="AH114" s="35"/>
      <c r="AI114" s="35"/>
      <c r="AJ114" s="35"/>
      <c r="AK114" s="35"/>
      <c r="AL114" s="35"/>
      <c r="AM114" s="35"/>
      <c r="AN114" s="35"/>
      <c r="AO114" s="35"/>
      <c r="AP114" s="35"/>
      <c r="AQ114" s="35"/>
      <c r="AR114" s="35"/>
      <c r="AS114" s="35"/>
      <c r="AT114" s="35"/>
      <c r="AU114" s="35"/>
      <c r="AV114" s="35"/>
      <c r="AW114" s="35"/>
      <c r="AX114" s="35"/>
      <c r="AY114" s="35"/>
      <c r="AZ114" s="35"/>
      <c r="BA114" s="35"/>
      <c r="BB114" s="35"/>
      <c r="BC114" s="35"/>
      <c r="BD114" s="35"/>
      <c r="BE114" s="35"/>
      <c r="BF114" s="35"/>
    </row>
    <row r="115" spans="1:58">
      <c r="A115" s="35"/>
      <c r="B115" s="35"/>
      <c r="C115" s="35"/>
      <c r="D115" s="35"/>
      <c r="E115" s="35"/>
      <c r="F115" s="35"/>
      <c r="G115" s="35"/>
      <c r="H115" s="42"/>
      <c r="I115" s="35"/>
      <c r="J115" s="35"/>
      <c r="K115" s="35"/>
      <c r="L115" s="42"/>
      <c r="M115" s="35"/>
      <c r="N115" s="35"/>
      <c r="O115" s="41"/>
      <c r="P115" s="35"/>
      <c r="Q115" s="35"/>
      <c r="R115" s="35"/>
      <c r="S115" s="35"/>
      <c r="T115" s="35"/>
      <c r="U115" s="35"/>
      <c r="V115" s="35"/>
      <c r="W115" s="35"/>
      <c r="X115" s="85"/>
      <c r="Y115" s="41"/>
      <c r="Z115" s="41"/>
      <c r="AA115" s="35"/>
      <c r="AB115" s="35"/>
      <c r="AC115" s="35"/>
      <c r="AD115" s="35"/>
      <c r="AE115" s="35"/>
      <c r="AF115" s="35"/>
      <c r="AG115" s="35"/>
      <c r="AH115" s="35"/>
      <c r="AI115" s="35"/>
      <c r="AJ115" s="35"/>
      <c r="AK115" s="35"/>
      <c r="AL115" s="35"/>
      <c r="AM115" s="35"/>
      <c r="AN115" s="35"/>
      <c r="AO115" s="35"/>
      <c r="AP115" s="35"/>
      <c r="AQ115" s="35"/>
      <c r="AR115" s="35"/>
      <c r="AS115" s="35"/>
      <c r="AT115" s="35"/>
      <c r="AU115" s="35"/>
      <c r="AV115" s="35"/>
      <c r="AW115" s="35"/>
      <c r="AX115" s="35"/>
      <c r="AY115" s="35"/>
      <c r="AZ115" s="35"/>
      <c r="BA115" s="35"/>
      <c r="BB115" s="35"/>
      <c r="BC115" s="35"/>
      <c r="BD115" s="35"/>
      <c r="BE115" s="35"/>
      <c r="BF115" s="35"/>
    </row>
    <row r="116" spans="1:58">
      <c r="A116" s="35"/>
      <c r="B116" s="35"/>
      <c r="C116" s="35"/>
      <c r="D116" s="35"/>
      <c r="E116" s="35"/>
      <c r="F116" s="35"/>
      <c r="G116" s="35"/>
      <c r="H116" s="42"/>
      <c r="I116" s="35"/>
      <c r="J116" s="35"/>
      <c r="K116" s="35"/>
      <c r="L116" s="42"/>
      <c r="M116" s="35"/>
      <c r="N116" s="35"/>
      <c r="O116" s="41"/>
      <c r="P116" s="35"/>
      <c r="Q116" s="35"/>
      <c r="R116" s="35"/>
      <c r="S116" s="35"/>
      <c r="T116" s="35"/>
      <c r="U116" s="35"/>
      <c r="V116" s="35"/>
      <c r="W116" s="35"/>
      <c r="X116" s="85"/>
      <c r="Y116" s="41"/>
      <c r="Z116" s="41"/>
      <c r="AA116" s="35"/>
      <c r="AB116" s="35"/>
      <c r="AC116" s="35"/>
      <c r="AD116" s="35"/>
      <c r="AE116" s="35"/>
      <c r="AF116" s="35"/>
      <c r="AG116" s="35"/>
      <c r="AH116" s="35"/>
      <c r="AI116" s="35"/>
      <c r="AJ116" s="35"/>
      <c r="AK116" s="35"/>
      <c r="AL116" s="35"/>
      <c r="AM116" s="35"/>
      <c r="AN116" s="35"/>
      <c r="AO116" s="35"/>
      <c r="AP116" s="35"/>
      <c r="AQ116" s="35"/>
      <c r="AR116" s="35"/>
      <c r="AS116" s="35"/>
      <c r="AT116" s="35"/>
      <c r="AU116" s="35"/>
      <c r="AV116" s="35"/>
      <c r="AW116" s="35"/>
      <c r="AX116" s="35"/>
      <c r="AY116" s="35"/>
      <c r="AZ116" s="35"/>
      <c r="BA116" s="35"/>
      <c r="BB116" s="35"/>
      <c r="BC116" s="35"/>
      <c r="BD116" s="35"/>
      <c r="BE116" s="35"/>
      <c r="BF116" s="35"/>
    </row>
    <row r="117" spans="1:58">
      <c r="A117" s="35"/>
      <c r="B117" s="35"/>
      <c r="C117" s="35"/>
      <c r="D117" s="35"/>
      <c r="E117" s="35"/>
      <c r="F117" s="35"/>
      <c r="G117" s="35"/>
      <c r="H117" s="42"/>
      <c r="I117" s="35"/>
      <c r="J117" s="35"/>
      <c r="K117" s="35"/>
      <c r="L117" s="42"/>
      <c r="M117" s="35"/>
      <c r="N117" s="35"/>
      <c r="O117" s="41"/>
      <c r="P117" s="35"/>
      <c r="Q117" s="35"/>
      <c r="R117" s="35"/>
      <c r="S117" s="35"/>
      <c r="T117" s="35"/>
      <c r="U117" s="35"/>
      <c r="V117" s="35"/>
      <c r="W117" s="35"/>
      <c r="X117" s="85"/>
      <c r="Y117" s="41"/>
      <c r="Z117" s="41"/>
      <c r="AA117" s="35"/>
      <c r="AB117" s="35"/>
      <c r="AC117" s="35"/>
      <c r="AD117" s="35"/>
      <c r="AE117" s="35"/>
      <c r="AF117" s="35"/>
      <c r="AG117" s="35"/>
      <c r="AH117" s="35"/>
      <c r="AI117" s="35"/>
      <c r="AJ117" s="35"/>
      <c r="AK117" s="35"/>
      <c r="AL117" s="35"/>
      <c r="AM117" s="35"/>
      <c r="AN117" s="35"/>
      <c r="AO117" s="35"/>
      <c r="AP117" s="35"/>
      <c r="AQ117" s="35"/>
      <c r="AR117" s="35"/>
      <c r="AS117" s="35"/>
      <c r="AT117" s="35"/>
      <c r="AU117" s="35"/>
      <c r="AV117" s="35"/>
      <c r="AW117" s="35"/>
      <c r="AX117" s="35"/>
      <c r="AY117" s="35"/>
      <c r="AZ117" s="35"/>
      <c r="BA117" s="35"/>
      <c r="BB117" s="35"/>
      <c r="BC117" s="35"/>
      <c r="BD117" s="35"/>
      <c r="BE117" s="35"/>
      <c r="BF117" s="35"/>
    </row>
    <row r="118" spans="1:58">
      <c r="A118" s="35"/>
      <c r="B118" s="35"/>
      <c r="C118" s="35"/>
      <c r="D118" s="35"/>
      <c r="E118" s="35"/>
      <c r="F118" s="35"/>
      <c r="G118" s="35"/>
      <c r="H118" s="42"/>
      <c r="I118" s="35"/>
      <c r="J118" s="35"/>
      <c r="K118" s="35"/>
      <c r="L118" s="42"/>
      <c r="M118" s="35"/>
      <c r="N118" s="35"/>
      <c r="O118" s="41"/>
      <c r="P118" s="35"/>
      <c r="Q118" s="35"/>
      <c r="R118" s="35"/>
      <c r="S118" s="35"/>
      <c r="T118" s="35"/>
      <c r="U118" s="35"/>
      <c r="V118" s="35"/>
      <c r="W118" s="35"/>
      <c r="X118" s="85"/>
      <c r="Y118" s="41"/>
      <c r="Z118" s="41"/>
      <c r="AA118" s="35"/>
      <c r="AB118" s="35"/>
      <c r="AC118" s="35"/>
      <c r="AD118" s="35"/>
      <c r="AE118" s="35"/>
      <c r="AF118" s="35"/>
      <c r="AG118" s="35"/>
      <c r="AH118" s="35"/>
      <c r="AI118" s="35"/>
      <c r="AJ118" s="35"/>
      <c r="AK118" s="35"/>
      <c r="AL118" s="35"/>
      <c r="AM118" s="35"/>
      <c r="AN118" s="35"/>
      <c r="AO118" s="35"/>
      <c r="AP118" s="35"/>
      <c r="AQ118" s="35"/>
      <c r="AR118" s="35"/>
      <c r="AS118" s="35"/>
      <c r="AT118" s="35"/>
      <c r="AU118" s="35"/>
      <c r="AV118" s="35"/>
      <c r="AW118" s="35"/>
      <c r="AX118" s="35"/>
      <c r="AY118" s="35"/>
      <c r="AZ118" s="35"/>
      <c r="BA118" s="35"/>
      <c r="BB118" s="35"/>
      <c r="BC118" s="35"/>
      <c r="BD118" s="35"/>
      <c r="BE118" s="35"/>
      <c r="BF118" s="35"/>
    </row>
    <row r="119" spans="1:58">
      <c r="A119" s="35"/>
      <c r="B119" s="35"/>
      <c r="C119" s="35"/>
      <c r="D119" s="35"/>
      <c r="E119" s="35"/>
      <c r="F119" s="35"/>
      <c r="G119" s="35"/>
      <c r="H119" s="42"/>
      <c r="I119" s="35"/>
      <c r="J119" s="35"/>
      <c r="K119" s="35"/>
      <c r="L119" s="42"/>
      <c r="M119" s="35"/>
      <c r="N119" s="35"/>
      <c r="O119" s="41"/>
      <c r="P119" s="35"/>
      <c r="Q119" s="35"/>
      <c r="R119" s="35"/>
      <c r="S119" s="35"/>
      <c r="T119" s="35"/>
      <c r="U119" s="35"/>
      <c r="V119" s="35"/>
      <c r="W119" s="35"/>
      <c r="X119" s="85"/>
      <c r="Y119" s="41"/>
      <c r="Z119" s="41"/>
      <c r="AA119" s="35"/>
      <c r="AB119" s="35"/>
      <c r="AC119" s="35"/>
      <c r="AD119" s="35"/>
      <c r="AE119" s="35"/>
      <c r="AF119" s="35"/>
      <c r="AG119" s="35"/>
      <c r="AH119" s="35"/>
      <c r="AI119" s="35"/>
      <c r="AJ119" s="35"/>
      <c r="AK119" s="35"/>
      <c r="AL119" s="35"/>
      <c r="AM119" s="35"/>
      <c r="AN119" s="35"/>
      <c r="AO119" s="35"/>
      <c r="AP119" s="35"/>
      <c r="AQ119" s="35"/>
      <c r="AR119" s="35"/>
      <c r="AS119" s="35"/>
      <c r="AT119" s="35"/>
      <c r="AU119" s="35"/>
      <c r="AV119" s="35"/>
      <c r="AW119" s="35"/>
      <c r="AX119" s="35"/>
      <c r="AY119" s="35"/>
      <c r="AZ119" s="35"/>
      <c r="BA119" s="35"/>
      <c r="BB119" s="35"/>
      <c r="BC119" s="35"/>
      <c r="BD119" s="35"/>
      <c r="BE119" s="35"/>
      <c r="BF119" s="35"/>
    </row>
    <row r="120" spans="1:58">
      <c r="A120" s="35"/>
      <c r="B120" s="35"/>
      <c r="C120" s="35"/>
      <c r="D120" s="35"/>
      <c r="E120" s="35"/>
      <c r="F120" s="35"/>
      <c r="G120" s="35"/>
      <c r="H120" s="42"/>
      <c r="I120" s="35"/>
      <c r="J120" s="35"/>
      <c r="K120" s="35"/>
      <c r="L120" s="42"/>
      <c r="M120" s="35"/>
      <c r="N120" s="35"/>
      <c r="O120" s="41"/>
      <c r="P120" s="35"/>
      <c r="Q120" s="35"/>
      <c r="R120" s="35"/>
      <c r="S120" s="35"/>
      <c r="T120" s="35"/>
      <c r="U120" s="35"/>
      <c r="V120" s="35"/>
      <c r="W120" s="35"/>
      <c r="X120" s="85"/>
      <c r="Y120" s="41"/>
      <c r="Z120" s="41"/>
      <c r="AA120" s="35"/>
      <c r="AB120" s="35"/>
      <c r="AC120" s="35"/>
      <c r="AD120" s="35"/>
      <c r="AE120" s="35"/>
      <c r="AF120" s="35"/>
      <c r="AG120" s="35"/>
      <c r="AH120" s="35"/>
      <c r="AI120" s="35"/>
      <c r="AJ120" s="35"/>
      <c r="AK120" s="35"/>
      <c r="AL120" s="35"/>
      <c r="AM120" s="35"/>
      <c r="AN120" s="35"/>
      <c r="AO120" s="35"/>
      <c r="AP120" s="35"/>
      <c r="AQ120" s="35"/>
      <c r="AR120" s="35"/>
      <c r="AS120" s="35"/>
      <c r="AT120" s="35"/>
      <c r="AU120" s="35"/>
      <c r="AV120" s="35"/>
      <c r="AW120" s="35"/>
      <c r="AX120" s="35"/>
      <c r="AY120" s="35"/>
      <c r="AZ120" s="35"/>
      <c r="BA120" s="35"/>
      <c r="BB120" s="35"/>
      <c r="BC120" s="35"/>
      <c r="BD120" s="35"/>
      <c r="BE120" s="35"/>
      <c r="BF120" s="35"/>
    </row>
    <row r="121" spans="1:58">
      <c r="A121" s="35"/>
      <c r="B121" s="35"/>
      <c r="C121" s="35"/>
      <c r="D121" s="35"/>
      <c r="E121" s="35"/>
      <c r="F121" s="35"/>
      <c r="G121" s="35"/>
      <c r="H121" s="42"/>
      <c r="I121" s="35"/>
      <c r="J121" s="35"/>
      <c r="K121" s="35"/>
      <c r="L121" s="42"/>
      <c r="M121" s="35"/>
      <c r="N121" s="35"/>
      <c r="O121" s="41"/>
      <c r="P121" s="35"/>
      <c r="Q121" s="35"/>
      <c r="R121" s="35"/>
      <c r="S121" s="35"/>
      <c r="T121" s="35"/>
      <c r="U121" s="35"/>
      <c r="V121" s="35"/>
      <c r="W121" s="35"/>
      <c r="X121" s="85"/>
      <c r="Y121" s="41"/>
      <c r="Z121" s="41"/>
      <c r="AA121" s="35"/>
      <c r="AB121" s="35"/>
      <c r="AC121" s="35"/>
      <c r="AD121" s="35"/>
      <c r="AE121" s="35"/>
      <c r="AF121" s="35"/>
      <c r="AG121" s="35"/>
      <c r="AH121" s="35"/>
      <c r="AI121" s="35"/>
      <c r="AJ121" s="35"/>
      <c r="AK121" s="35"/>
      <c r="AL121" s="35"/>
      <c r="AM121" s="35"/>
      <c r="AN121" s="35"/>
      <c r="AO121" s="35"/>
      <c r="AP121" s="35"/>
      <c r="AQ121" s="35"/>
      <c r="AR121" s="35"/>
      <c r="AS121" s="35"/>
      <c r="AT121" s="35"/>
      <c r="AU121" s="35"/>
      <c r="AV121" s="35"/>
      <c r="AW121" s="35"/>
      <c r="AX121" s="35"/>
      <c r="AY121" s="35"/>
      <c r="AZ121" s="35"/>
      <c r="BA121" s="35"/>
      <c r="BB121" s="35"/>
      <c r="BC121" s="35"/>
      <c r="BD121" s="35"/>
      <c r="BE121" s="35"/>
      <c r="BF121" s="35"/>
    </row>
    <row r="122" spans="1:58">
      <c r="A122" s="35"/>
      <c r="B122" s="35"/>
      <c r="C122" s="35"/>
      <c r="D122" s="35"/>
      <c r="E122" s="35"/>
      <c r="F122" s="35"/>
      <c r="G122" s="35"/>
      <c r="H122" s="42"/>
      <c r="I122" s="35"/>
      <c r="J122" s="35"/>
      <c r="K122" s="35"/>
      <c r="L122" s="42"/>
      <c r="M122" s="35"/>
      <c r="N122" s="35"/>
      <c r="O122" s="41"/>
      <c r="P122" s="35"/>
      <c r="Q122" s="35"/>
      <c r="R122" s="35"/>
      <c r="S122" s="35"/>
      <c r="T122" s="35"/>
      <c r="U122" s="35"/>
      <c r="V122" s="35"/>
      <c r="W122" s="35"/>
      <c r="X122" s="85"/>
      <c r="Y122" s="41"/>
      <c r="Z122" s="41"/>
      <c r="AA122" s="35"/>
      <c r="AB122" s="35"/>
      <c r="AC122" s="35"/>
      <c r="AD122" s="35"/>
      <c r="AE122" s="35"/>
      <c r="AF122" s="35"/>
      <c r="AG122" s="35"/>
      <c r="AH122" s="35"/>
      <c r="AI122" s="35"/>
      <c r="AJ122" s="35"/>
      <c r="AK122" s="35"/>
      <c r="AL122" s="35"/>
      <c r="AM122" s="35"/>
      <c r="AN122" s="35"/>
      <c r="AO122" s="35"/>
      <c r="AP122" s="35"/>
      <c r="AQ122" s="35"/>
      <c r="AR122" s="35"/>
      <c r="AS122" s="35"/>
      <c r="AT122" s="35"/>
      <c r="AU122" s="35"/>
      <c r="AV122" s="35"/>
      <c r="AW122" s="35"/>
      <c r="AX122" s="35"/>
      <c r="AY122" s="35"/>
      <c r="AZ122" s="35"/>
      <c r="BA122" s="35"/>
      <c r="BB122" s="35"/>
      <c r="BC122" s="35"/>
      <c r="BD122" s="35"/>
      <c r="BE122" s="35"/>
      <c r="BF122" s="35"/>
    </row>
    <row r="123" spans="1:58">
      <c r="A123" s="35"/>
      <c r="B123" s="35"/>
      <c r="C123" s="35"/>
      <c r="D123" s="35"/>
      <c r="E123" s="35"/>
      <c r="F123" s="35"/>
      <c r="G123" s="35"/>
      <c r="H123" s="42"/>
      <c r="I123" s="35"/>
      <c r="J123" s="35"/>
      <c r="K123" s="35"/>
      <c r="L123" s="42"/>
      <c r="M123" s="35"/>
      <c r="N123" s="35"/>
      <c r="O123" s="41"/>
      <c r="P123" s="35"/>
      <c r="Q123" s="35"/>
      <c r="R123" s="35"/>
      <c r="S123" s="35"/>
      <c r="T123" s="35"/>
      <c r="U123" s="35"/>
      <c r="V123" s="35"/>
      <c r="W123" s="35"/>
      <c r="X123" s="85"/>
      <c r="Y123" s="41"/>
      <c r="Z123" s="41"/>
      <c r="AA123" s="35"/>
      <c r="AB123" s="35"/>
      <c r="AC123" s="35"/>
      <c r="AD123" s="35"/>
      <c r="AE123" s="35"/>
      <c r="AF123" s="35"/>
      <c r="AG123" s="35"/>
      <c r="AH123" s="35"/>
      <c r="AI123" s="35"/>
      <c r="AJ123" s="35"/>
      <c r="AK123" s="35"/>
      <c r="AL123" s="35"/>
      <c r="AM123" s="35"/>
      <c r="AN123" s="35"/>
      <c r="AO123" s="35"/>
      <c r="AP123" s="35"/>
      <c r="AQ123" s="35"/>
      <c r="AR123" s="35"/>
      <c r="AS123" s="35"/>
      <c r="AT123" s="35"/>
      <c r="AU123" s="35"/>
      <c r="AV123" s="35"/>
      <c r="AW123" s="35"/>
      <c r="AX123" s="35"/>
      <c r="AY123" s="35"/>
      <c r="AZ123" s="35"/>
      <c r="BA123" s="35"/>
      <c r="BB123" s="35"/>
      <c r="BC123" s="35"/>
      <c r="BD123" s="35"/>
      <c r="BE123" s="35"/>
      <c r="BF123" s="35"/>
    </row>
    <row r="124" spans="1:58">
      <c r="A124" s="35"/>
      <c r="B124" s="35"/>
      <c r="C124" s="35"/>
      <c r="D124" s="35"/>
      <c r="E124" s="35"/>
      <c r="F124" s="35"/>
      <c r="G124" s="35"/>
      <c r="H124" s="42"/>
      <c r="I124" s="35"/>
      <c r="J124" s="35"/>
      <c r="K124" s="35"/>
      <c r="L124" s="42"/>
      <c r="M124" s="35"/>
      <c r="N124" s="35"/>
      <c r="O124" s="41"/>
      <c r="P124" s="35"/>
      <c r="Q124" s="35"/>
      <c r="R124" s="35"/>
      <c r="S124" s="35"/>
      <c r="T124" s="35"/>
      <c r="U124" s="35"/>
      <c r="V124" s="35"/>
      <c r="W124" s="35"/>
      <c r="X124" s="85"/>
      <c r="Y124" s="41"/>
      <c r="Z124" s="41"/>
      <c r="AA124" s="35"/>
      <c r="AB124" s="35"/>
      <c r="AC124" s="35"/>
      <c r="AD124" s="35"/>
      <c r="AE124" s="35"/>
      <c r="AF124" s="35"/>
      <c r="AG124" s="35"/>
      <c r="AH124" s="35"/>
      <c r="AI124" s="35"/>
      <c r="AJ124" s="35"/>
      <c r="AK124" s="35"/>
      <c r="AL124" s="35"/>
      <c r="AM124" s="35"/>
      <c r="AN124" s="35"/>
      <c r="AO124" s="35"/>
      <c r="AP124" s="35"/>
      <c r="AQ124" s="35"/>
      <c r="AR124" s="35"/>
      <c r="AS124" s="35"/>
      <c r="AT124" s="35"/>
      <c r="AU124" s="35"/>
      <c r="AV124" s="35"/>
      <c r="AW124" s="35"/>
      <c r="AX124" s="35"/>
      <c r="AY124" s="35"/>
      <c r="AZ124" s="35"/>
      <c r="BA124" s="35"/>
      <c r="BB124" s="35"/>
      <c r="BC124" s="35"/>
      <c r="BD124" s="35"/>
      <c r="BE124" s="35"/>
      <c r="BF124" s="35"/>
    </row>
    <row r="125" spans="1:58">
      <c r="A125" s="35"/>
      <c r="B125" s="35"/>
      <c r="C125" s="35"/>
      <c r="D125" s="35"/>
      <c r="E125" s="35"/>
      <c r="F125" s="35"/>
      <c r="G125" s="35"/>
      <c r="H125" s="42"/>
      <c r="I125" s="35"/>
      <c r="J125" s="35"/>
      <c r="K125" s="35"/>
      <c r="L125" s="42"/>
      <c r="M125" s="35"/>
      <c r="N125" s="35"/>
      <c r="O125" s="41"/>
      <c r="P125" s="35"/>
      <c r="Q125" s="35"/>
      <c r="R125" s="35"/>
      <c r="S125" s="35"/>
      <c r="T125" s="35"/>
      <c r="U125" s="35"/>
      <c r="V125" s="35"/>
      <c r="W125" s="35"/>
      <c r="X125" s="85"/>
      <c r="Y125" s="41"/>
      <c r="Z125" s="41"/>
      <c r="AA125" s="35"/>
      <c r="AB125" s="35"/>
      <c r="AC125" s="35"/>
      <c r="AD125" s="35"/>
      <c r="AE125" s="35"/>
      <c r="AF125" s="35"/>
      <c r="AG125" s="35"/>
      <c r="AH125" s="35"/>
      <c r="AI125" s="35"/>
      <c r="AJ125" s="35"/>
      <c r="AK125" s="35"/>
      <c r="AL125" s="35"/>
      <c r="AM125" s="35"/>
      <c r="AN125" s="35"/>
      <c r="AO125" s="35"/>
      <c r="AP125" s="35"/>
      <c r="AQ125" s="35"/>
      <c r="AR125" s="35"/>
      <c r="AS125" s="35"/>
      <c r="AT125" s="35"/>
      <c r="AU125" s="35"/>
      <c r="AV125" s="35"/>
      <c r="AW125" s="35"/>
      <c r="AX125" s="35"/>
      <c r="AY125" s="35"/>
      <c r="AZ125" s="35"/>
      <c r="BA125" s="35"/>
      <c r="BB125" s="35"/>
      <c r="BC125" s="35"/>
      <c r="BD125" s="35"/>
      <c r="BE125" s="35"/>
      <c r="BF125" s="35"/>
    </row>
    <row r="126" spans="1:58">
      <c r="A126" s="35"/>
      <c r="B126" s="35"/>
      <c r="C126" s="35"/>
      <c r="D126" s="35"/>
      <c r="E126" s="35"/>
      <c r="F126" s="35"/>
      <c r="G126" s="35"/>
      <c r="H126" s="42"/>
      <c r="I126" s="35"/>
      <c r="J126" s="35"/>
      <c r="K126" s="35"/>
      <c r="L126" s="42"/>
      <c r="M126" s="35"/>
      <c r="N126" s="35"/>
      <c r="O126" s="41"/>
      <c r="P126" s="35"/>
      <c r="Q126" s="35"/>
      <c r="R126" s="35"/>
      <c r="S126" s="35"/>
      <c r="T126" s="35"/>
      <c r="U126" s="35"/>
      <c r="V126" s="35"/>
      <c r="W126" s="35"/>
      <c r="X126" s="85"/>
      <c r="Y126" s="41"/>
      <c r="Z126" s="41"/>
      <c r="AA126" s="35"/>
      <c r="AB126" s="35"/>
      <c r="AC126" s="35"/>
      <c r="AD126" s="35"/>
      <c r="AE126" s="35"/>
      <c r="AF126" s="35"/>
      <c r="AG126" s="35"/>
      <c r="AH126" s="35"/>
      <c r="AI126" s="35"/>
      <c r="AJ126" s="35"/>
      <c r="AK126" s="35"/>
      <c r="AL126" s="35"/>
      <c r="AM126" s="35"/>
      <c r="AN126" s="35"/>
      <c r="AO126" s="35"/>
      <c r="AP126" s="35"/>
      <c r="AQ126" s="35"/>
      <c r="AR126" s="35"/>
      <c r="AS126" s="35"/>
      <c r="AT126" s="35"/>
      <c r="AU126" s="35"/>
      <c r="AV126" s="35"/>
      <c r="AW126" s="35"/>
      <c r="AX126" s="35"/>
      <c r="AY126" s="35"/>
      <c r="AZ126" s="35"/>
      <c r="BA126" s="35"/>
      <c r="BB126" s="35"/>
      <c r="BC126" s="35"/>
      <c r="BD126" s="35"/>
      <c r="BE126" s="35"/>
      <c r="BF126" s="35"/>
    </row>
    <row r="127" spans="1:58">
      <c r="A127" s="35"/>
      <c r="B127" s="35"/>
      <c r="C127" s="35"/>
      <c r="D127" s="35"/>
      <c r="E127" s="35"/>
      <c r="F127" s="35"/>
      <c r="G127" s="35"/>
      <c r="H127" s="42"/>
      <c r="I127" s="35"/>
      <c r="J127" s="35"/>
      <c r="K127" s="35"/>
      <c r="L127" s="42"/>
      <c r="M127" s="35"/>
      <c r="N127" s="35"/>
      <c r="O127" s="41"/>
      <c r="P127" s="35"/>
      <c r="Q127" s="35"/>
      <c r="R127" s="35"/>
      <c r="S127" s="35"/>
      <c r="T127" s="35"/>
      <c r="U127" s="35"/>
      <c r="V127" s="35"/>
      <c r="W127" s="35"/>
      <c r="X127" s="85"/>
      <c r="Y127" s="41"/>
      <c r="Z127" s="41"/>
      <c r="AA127" s="35"/>
      <c r="AB127" s="35"/>
      <c r="AC127" s="35"/>
      <c r="AD127" s="35"/>
      <c r="AE127" s="35"/>
      <c r="AF127" s="35"/>
      <c r="AG127" s="35"/>
      <c r="AH127" s="35"/>
      <c r="AI127" s="35"/>
      <c r="AJ127" s="35"/>
      <c r="AK127" s="35"/>
      <c r="AL127" s="35"/>
      <c r="AM127" s="35"/>
      <c r="AN127" s="35"/>
      <c r="AO127" s="35"/>
      <c r="AP127" s="35"/>
      <c r="AQ127" s="35"/>
      <c r="AR127" s="35"/>
      <c r="AS127" s="35"/>
      <c r="AT127" s="35"/>
      <c r="AU127" s="35"/>
      <c r="AV127" s="35"/>
      <c r="AW127" s="35"/>
      <c r="AX127" s="35"/>
      <c r="AY127" s="35"/>
      <c r="AZ127" s="35"/>
      <c r="BA127" s="35"/>
      <c r="BB127" s="35"/>
      <c r="BC127" s="35"/>
      <c r="BD127" s="35"/>
      <c r="BE127" s="35"/>
      <c r="BF127" s="35"/>
    </row>
    <row r="128" spans="1:58">
      <c r="A128" s="35"/>
      <c r="B128" s="35"/>
      <c r="C128" s="35"/>
      <c r="D128" s="35"/>
      <c r="E128" s="35"/>
      <c r="F128" s="35"/>
      <c r="G128" s="35"/>
      <c r="H128" s="42"/>
      <c r="I128" s="35"/>
      <c r="J128" s="35"/>
      <c r="K128" s="35"/>
      <c r="L128" s="42"/>
      <c r="M128" s="35"/>
      <c r="N128" s="35"/>
      <c r="O128" s="41"/>
      <c r="P128" s="35"/>
      <c r="Q128" s="35"/>
      <c r="R128" s="35"/>
      <c r="S128" s="35"/>
      <c r="T128" s="35"/>
      <c r="U128" s="35"/>
      <c r="V128" s="35"/>
      <c r="W128" s="35"/>
      <c r="X128" s="85"/>
      <c r="Y128" s="41"/>
      <c r="Z128" s="41"/>
      <c r="AA128" s="35"/>
      <c r="AB128" s="35"/>
      <c r="AC128" s="35"/>
      <c r="AD128" s="35"/>
      <c r="AE128" s="35"/>
      <c r="AF128" s="35"/>
      <c r="AG128" s="35"/>
      <c r="AH128" s="35"/>
      <c r="AI128" s="35"/>
      <c r="AJ128" s="35"/>
      <c r="AK128" s="35"/>
      <c r="AL128" s="35"/>
      <c r="AM128" s="35"/>
      <c r="AN128" s="35"/>
      <c r="AO128" s="35"/>
      <c r="AP128" s="35"/>
      <c r="AQ128" s="35"/>
      <c r="AR128" s="35"/>
      <c r="AS128" s="35"/>
      <c r="AT128" s="35"/>
      <c r="AU128" s="35"/>
      <c r="AV128" s="35"/>
      <c r="AW128" s="35"/>
      <c r="AX128" s="35"/>
      <c r="AY128" s="35"/>
      <c r="AZ128" s="35"/>
      <c r="BA128" s="35"/>
      <c r="BB128" s="35"/>
      <c r="BC128" s="35"/>
      <c r="BD128" s="35"/>
      <c r="BE128" s="35"/>
      <c r="BF128" s="35"/>
    </row>
    <row r="129" spans="1:58">
      <c r="A129" s="35"/>
      <c r="B129" s="35"/>
      <c r="C129" s="35"/>
      <c r="D129" s="35"/>
      <c r="E129" s="35"/>
      <c r="F129" s="35"/>
      <c r="G129" s="35"/>
      <c r="H129" s="42"/>
      <c r="I129" s="35"/>
      <c r="J129" s="35"/>
      <c r="K129" s="35"/>
      <c r="L129" s="42"/>
      <c r="M129" s="35"/>
      <c r="N129" s="35"/>
      <c r="O129" s="41"/>
      <c r="P129" s="35"/>
      <c r="Q129" s="35"/>
      <c r="R129" s="35"/>
      <c r="S129" s="35"/>
      <c r="T129" s="35"/>
      <c r="U129" s="35"/>
      <c r="V129" s="35"/>
      <c r="W129" s="35"/>
      <c r="X129" s="85"/>
      <c r="Y129" s="41"/>
      <c r="Z129" s="41"/>
      <c r="AA129" s="35"/>
      <c r="AB129" s="35"/>
      <c r="AC129" s="35"/>
      <c r="AD129" s="35"/>
      <c r="AE129" s="35"/>
      <c r="AF129" s="35"/>
      <c r="AG129" s="35"/>
      <c r="AH129" s="35"/>
      <c r="AI129" s="35"/>
      <c r="AJ129" s="35"/>
      <c r="AK129" s="35"/>
      <c r="AL129" s="35"/>
      <c r="AM129" s="35"/>
      <c r="AN129" s="35"/>
      <c r="AO129" s="35"/>
      <c r="AP129" s="35"/>
      <c r="AQ129" s="35"/>
      <c r="AR129" s="35"/>
      <c r="AS129" s="35"/>
      <c r="AT129" s="35"/>
      <c r="AU129" s="35"/>
      <c r="AV129" s="35"/>
      <c r="AW129" s="35"/>
      <c r="AX129" s="35"/>
      <c r="AY129" s="35"/>
      <c r="AZ129" s="35"/>
      <c r="BA129" s="35"/>
      <c r="BB129" s="35"/>
      <c r="BC129" s="35"/>
      <c r="BD129" s="35"/>
      <c r="BE129" s="35"/>
      <c r="BF129" s="35"/>
    </row>
    <row r="130" spans="1:58">
      <c r="A130" s="35"/>
      <c r="B130" s="35"/>
      <c r="C130" s="35"/>
      <c r="D130" s="35"/>
      <c r="E130" s="35"/>
      <c r="F130" s="35"/>
      <c r="G130" s="35"/>
      <c r="H130" s="42"/>
      <c r="I130" s="35"/>
      <c r="J130" s="35"/>
      <c r="K130" s="35"/>
      <c r="L130" s="42"/>
      <c r="M130" s="35"/>
      <c r="N130" s="35"/>
      <c r="O130" s="41"/>
      <c r="P130" s="35"/>
      <c r="Q130" s="35"/>
      <c r="R130" s="35"/>
      <c r="S130" s="35"/>
      <c r="T130" s="35"/>
      <c r="U130" s="35"/>
      <c r="V130" s="35"/>
      <c r="W130" s="35"/>
      <c r="X130" s="85"/>
      <c r="Y130" s="41"/>
      <c r="Z130" s="41"/>
      <c r="AA130" s="35"/>
      <c r="AB130" s="35"/>
      <c r="AC130" s="35"/>
      <c r="AD130" s="35"/>
      <c r="AE130" s="35"/>
      <c r="AF130" s="35"/>
      <c r="AG130" s="35"/>
      <c r="AH130" s="35"/>
      <c r="AI130" s="35"/>
      <c r="AJ130" s="35"/>
      <c r="AK130" s="35"/>
      <c r="AL130" s="35"/>
      <c r="AM130" s="35"/>
      <c r="AN130" s="35"/>
      <c r="AO130" s="35"/>
      <c r="AP130" s="35"/>
      <c r="AQ130" s="35"/>
      <c r="AR130" s="35"/>
      <c r="AS130" s="35"/>
      <c r="AT130" s="35"/>
      <c r="AU130" s="35"/>
      <c r="AV130" s="35"/>
      <c r="AW130" s="35"/>
      <c r="AX130" s="35"/>
      <c r="AY130" s="35"/>
      <c r="AZ130" s="35"/>
      <c r="BA130" s="35"/>
      <c r="BB130" s="35"/>
      <c r="BC130" s="35"/>
      <c r="BD130" s="35"/>
      <c r="BE130" s="35"/>
      <c r="BF130" s="35"/>
    </row>
    <row r="131" spans="1:58">
      <c r="A131" s="35"/>
      <c r="B131" s="35"/>
      <c r="C131" s="35"/>
      <c r="D131" s="35"/>
      <c r="E131" s="35"/>
      <c r="F131" s="35"/>
      <c r="G131" s="35"/>
      <c r="H131" s="42"/>
      <c r="I131" s="35"/>
      <c r="J131" s="35"/>
      <c r="K131" s="35"/>
      <c r="L131" s="42"/>
      <c r="M131" s="35"/>
      <c r="N131" s="35"/>
      <c r="O131" s="41"/>
      <c r="P131" s="35"/>
      <c r="Q131" s="35"/>
      <c r="R131" s="35"/>
      <c r="S131" s="35"/>
      <c r="T131" s="35"/>
      <c r="U131" s="35"/>
      <c r="V131" s="35"/>
      <c r="W131" s="35"/>
      <c r="X131" s="85"/>
      <c r="Y131" s="41"/>
      <c r="Z131" s="41"/>
      <c r="AA131" s="35"/>
      <c r="AB131" s="35"/>
      <c r="AC131" s="35"/>
      <c r="AD131" s="35"/>
      <c r="AE131" s="35"/>
      <c r="AF131" s="35"/>
      <c r="AG131" s="35"/>
      <c r="AH131" s="35"/>
      <c r="AI131" s="35"/>
      <c r="AJ131" s="35"/>
      <c r="AK131" s="35"/>
      <c r="AL131" s="35"/>
      <c r="AM131" s="35"/>
      <c r="AN131" s="35"/>
      <c r="AO131" s="35"/>
      <c r="AP131" s="35"/>
      <c r="AQ131" s="35"/>
      <c r="AR131" s="35"/>
      <c r="AS131" s="35"/>
      <c r="AT131" s="35"/>
      <c r="AU131" s="35"/>
      <c r="AV131" s="35"/>
      <c r="AW131" s="35"/>
      <c r="AX131" s="35"/>
      <c r="AY131" s="35"/>
      <c r="AZ131" s="35"/>
      <c r="BA131" s="35"/>
      <c r="BB131" s="35"/>
      <c r="BC131" s="35"/>
      <c r="BD131" s="35"/>
      <c r="BE131" s="35"/>
      <c r="BF131" s="35"/>
    </row>
    <row r="132" spans="1:58">
      <c r="A132" s="35"/>
      <c r="B132" s="35"/>
      <c r="C132" s="35"/>
      <c r="D132" s="35"/>
      <c r="E132" s="35"/>
      <c r="F132" s="35"/>
      <c r="G132" s="35"/>
      <c r="H132" s="42"/>
      <c r="I132" s="35"/>
      <c r="J132" s="35"/>
      <c r="K132" s="35"/>
      <c r="L132" s="42"/>
      <c r="M132" s="35"/>
      <c r="N132" s="35"/>
      <c r="O132" s="41"/>
      <c r="P132" s="35"/>
      <c r="Q132" s="35"/>
      <c r="R132" s="35"/>
      <c r="S132" s="35"/>
      <c r="T132" s="35"/>
      <c r="U132" s="35"/>
      <c r="V132" s="35"/>
      <c r="W132" s="35"/>
      <c r="X132" s="85"/>
      <c r="Y132" s="41"/>
      <c r="Z132" s="41"/>
      <c r="AA132" s="35"/>
      <c r="AB132" s="35"/>
      <c r="AC132" s="35"/>
      <c r="AD132" s="35"/>
      <c r="AE132" s="35"/>
      <c r="AF132" s="35"/>
      <c r="AG132" s="35"/>
      <c r="AH132" s="35"/>
      <c r="AI132" s="35"/>
      <c r="AJ132" s="35"/>
      <c r="AK132" s="35"/>
      <c r="AL132" s="35"/>
      <c r="AM132" s="35"/>
      <c r="AN132" s="35"/>
      <c r="AO132" s="35"/>
      <c r="AP132" s="35"/>
      <c r="AQ132" s="35"/>
      <c r="AR132" s="35"/>
      <c r="AS132" s="35"/>
      <c r="AT132" s="35"/>
      <c r="AU132" s="35"/>
      <c r="AV132" s="35"/>
      <c r="AW132" s="35"/>
      <c r="AX132" s="35"/>
      <c r="AY132" s="35"/>
      <c r="AZ132" s="35"/>
      <c r="BA132" s="35"/>
      <c r="BB132" s="35"/>
      <c r="BC132" s="35"/>
      <c r="BD132" s="35"/>
      <c r="BE132" s="35"/>
      <c r="BF132" s="35"/>
    </row>
    <row r="133" spans="1:58">
      <c r="A133" s="35"/>
      <c r="B133" s="35"/>
      <c r="C133" s="35"/>
      <c r="D133" s="35"/>
      <c r="E133" s="35"/>
      <c r="F133" s="35"/>
      <c r="G133" s="35"/>
      <c r="H133" s="42"/>
      <c r="I133" s="35"/>
      <c r="J133" s="35"/>
      <c r="K133" s="35"/>
      <c r="L133" s="42"/>
      <c r="M133" s="35"/>
      <c r="N133" s="35"/>
      <c r="O133" s="41"/>
      <c r="P133" s="35"/>
      <c r="Q133" s="35"/>
      <c r="R133" s="35"/>
      <c r="S133" s="35"/>
      <c r="T133" s="35"/>
      <c r="U133" s="35"/>
      <c r="V133" s="35"/>
      <c r="W133" s="35"/>
      <c r="X133" s="85"/>
      <c r="Y133" s="41"/>
      <c r="Z133" s="41"/>
      <c r="AA133" s="35"/>
      <c r="AB133" s="35"/>
      <c r="AC133" s="35"/>
      <c r="AD133" s="35"/>
      <c r="AE133" s="35"/>
      <c r="AF133" s="35"/>
      <c r="AG133" s="35"/>
      <c r="AH133" s="35"/>
      <c r="AI133" s="35"/>
      <c r="AJ133" s="35"/>
      <c r="AK133" s="35"/>
      <c r="AL133" s="35"/>
      <c r="AM133" s="35"/>
      <c r="AN133" s="35"/>
      <c r="AO133" s="35"/>
      <c r="AP133" s="35"/>
      <c r="AQ133" s="35"/>
      <c r="AR133" s="35"/>
      <c r="AS133" s="35"/>
      <c r="AT133" s="35"/>
      <c r="AU133" s="35"/>
      <c r="AV133" s="35"/>
      <c r="AW133" s="35"/>
      <c r="AX133" s="35"/>
      <c r="AY133" s="35"/>
      <c r="AZ133" s="35"/>
      <c r="BA133" s="35"/>
      <c r="BB133" s="35"/>
      <c r="BC133" s="35"/>
      <c r="BD133" s="35"/>
      <c r="BE133" s="35"/>
      <c r="BF133" s="35"/>
    </row>
    <row r="134" spans="1:58">
      <c r="A134" s="35"/>
      <c r="B134" s="35"/>
      <c r="C134" s="35"/>
      <c r="D134" s="35"/>
      <c r="E134" s="35"/>
      <c r="F134" s="35"/>
      <c r="G134" s="35"/>
      <c r="H134" s="42"/>
      <c r="I134" s="35"/>
      <c r="J134" s="35"/>
      <c r="K134" s="35"/>
      <c r="L134" s="42"/>
      <c r="M134" s="35"/>
      <c r="N134" s="35"/>
      <c r="O134" s="41"/>
      <c r="P134" s="35"/>
      <c r="Q134" s="35"/>
      <c r="R134" s="35"/>
      <c r="S134" s="35"/>
      <c r="T134" s="35"/>
      <c r="U134" s="35"/>
      <c r="V134" s="35"/>
      <c r="W134" s="35"/>
      <c r="X134" s="85"/>
      <c r="Y134" s="41"/>
      <c r="Z134" s="41"/>
      <c r="AA134" s="35"/>
      <c r="AB134" s="35"/>
      <c r="AE134" s="35"/>
      <c r="AF134" s="35"/>
      <c r="AG134" s="35"/>
      <c r="AH134" s="35"/>
      <c r="AI134" s="35"/>
      <c r="AJ134" s="35"/>
      <c r="AK134" s="35"/>
      <c r="AL134" s="35"/>
      <c r="AM134" s="35"/>
      <c r="AN134" s="35"/>
      <c r="AO134" s="35"/>
      <c r="AP134" s="35"/>
      <c r="AQ134" s="35"/>
      <c r="AR134" s="35"/>
      <c r="AS134" s="35"/>
      <c r="AT134" s="35"/>
      <c r="AU134" s="35"/>
      <c r="AV134" s="35"/>
      <c r="AW134" s="35"/>
      <c r="AX134" s="35"/>
      <c r="AY134" s="35"/>
      <c r="AZ134" s="35"/>
      <c r="BA134" s="35"/>
      <c r="BB134" s="35"/>
      <c r="BC134" s="35"/>
      <c r="BD134" s="35"/>
      <c r="BE134" s="35"/>
      <c r="BF134" s="35"/>
    </row>
    <row r="135" spans="1:58">
      <c r="A135" s="35"/>
      <c r="B135" s="35"/>
      <c r="C135" s="35"/>
      <c r="D135" s="35"/>
      <c r="E135" s="35"/>
      <c r="F135" s="35"/>
      <c r="G135" s="35"/>
      <c r="H135" s="42"/>
      <c r="I135" s="35"/>
      <c r="J135" s="35"/>
      <c r="K135" s="35"/>
      <c r="L135" s="42"/>
      <c r="M135" s="35"/>
      <c r="N135" s="35"/>
      <c r="O135" s="41"/>
      <c r="P135" s="35"/>
      <c r="Q135" s="35"/>
      <c r="R135" s="35"/>
      <c r="S135" s="35"/>
      <c r="T135" s="35"/>
      <c r="U135" s="35"/>
      <c r="V135" s="35"/>
      <c r="W135" s="35"/>
      <c r="X135" s="85"/>
      <c r="Y135" s="41"/>
      <c r="Z135" s="41"/>
      <c r="AA135" s="35"/>
      <c r="AB135" s="35"/>
      <c r="AE135" s="35"/>
      <c r="AF135" s="35"/>
      <c r="AG135" s="35"/>
      <c r="AH135" s="35"/>
      <c r="AI135" s="35"/>
      <c r="AJ135" s="35"/>
      <c r="AK135" s="35"/>
      <c r="AL135" s="35"/>
      <c r="AM135" s="35"/>
      <c r="AN135" s="35"/>
      <c r="AO135" s="35"/>
      <c r="AP135" s="35"/>
      <c r="AQ135" s="35"/>
      <c r="AR135" s="35"/>
      <c r="AS135" s="35"/>
      <c r="AT135" s="35"/>
      <c r="AU135" s="35"/>
      <c r="AV135" s="35"/>
      <c r="AW135" s="35"/>
      <c r="AX135" s="35"/>
      <c r="AY135" s="35"/>
      <c r="AZ135" s="35"/>
      <c r="BA135" s="35"/>
      <c r="BB135" s="35"/>
      <c r="BC135" s="35"/>
      <c r="BD135" s="35"/>
      <c r="BE135" s="35"/>
      <c r="BF135" s="35"/>
    </row>
    <row r="136" spans="1:58">
      <c r="A136" s="35"/>
      <c r="B136" s="35"/>
      <c r="C136" s="35"/>
      <c r="D136" s="35"/>
      <c r="E136" s="35"/>
      <c r="F136" s="35"/>
      <c r="G136" s="35"/>
      <c r="H136" s="42"/>
      <c r="I136" s="35"/>
      <c r="J136" s="35"/>
      <c r="K136" s="35"/>
      <c r="L136" s="42"/>
      <c r="M136" s="35"/>
      <c r="N136" s="35"/>
      <c r="O136" s="41"/>
      <c r="P136" s="35"/>
      <c r="Q136" s="35"/>
      <c r="R136" s="35"/>
      <c r="S136" s="35"/>
      <c r="T136" s="35"/>
      <c r="U136" s="35"/>
      <c r="V136" s="35"/>
      <c r="W136" s="35"/>
      <c r="X136" s="85"/>
      <c r="Y136" s="41"/>
      <c r="Z136" s="41"/>
      <c r="AA136" s="35"/>
      <c r="AB136" s="35"/>
      <c r="AE136" s="35"/>
      <c r="AF136" s="35"/>
      <c r="AG136" s="35"/>
      <c r="AH136" s="35"/>
      <c r="AI136" s="35"/>
      <c r="AJ136" s="35"/>
      <c r="AK136" s="35"/>
      <c r="AL136" s="35"/>
      <c r="AM136" s="35"/>
      <c r="AN136" s="35"/>
      <c r="AO136" s="35"/>
      <c r="AP136" s="35"/>
      <c r="AQ136" s="35"/>
      <c r="AR136" s="35"/>
      <c r="AS136" s="35"/>
      <c r="AT136" s="35"/>
      <c r="AU136" s="35"/>
      <c r="AV136" s="35"/>
      <c r="AW136" s="35"/>
      <c r="AX136" s="35"/>
      <c r="AY136" s="35"/>
      <c r="AZ136" s="35"/>
      <c r="BA136" s="35"/>
      <c r="BB136" s="35"/>
      <c r="BC136" s="35"/>
      <c r="BD136" s="35"/>
      <c r="BE136" s="35"/>
      <c r="BF136" s="35"/>
    </row>
    <row r="137" spans="1:58">
      <c r="A137" s="35"/>
      <c r="B137" s="35"/>
      <c r="C137" s="35"/>
      <c r="D137" s="35"/>
      <c r="E137" s="35"/>
      <c r="F137" s="35"/>
      <c r="G137" s="35"/>
      <c r="H137" s="42"/>
      <c r="I137" s="35"/>
      <c r="J137" s="35"/>
      <c r="K137" s="35"/>
      <c r="L137" s="42"/>
      <c r="M137" s="35"/>
      <c r="N137" s="35"/>
      <c r="O137" s="41"/>
      <c r="P137" s="35"/>
      <c r="Q137" s="35"/>
      <c r="R137" s="35"/>
      <c r="S137" s="35"/>
      <c r="T137" s="35"/>
      <c r="U137" s="35"/>
      <c r="V137" s="35"/>
      <c r="W137" s="35"/>
      <c r="X137" s="85"/>
      <c r="Y137" s="41"/>
      <c r="Z137" s="41"/>
      <c r="AA137" s="35"/>
      <c r="AB137" s="35"/>
      <c r="AE137" s="35"/>
      <c r="AF137" s="35"/>
      <c r="AG137" s="35"/>
      <c r="AH137" s="35"/>
      <c r="AI137" s="35"/>
      <c r="AJ137" s="35"/>
      <c r="AK137" s="35"/>
      <c r="AL137" s="35"/>
      <c r="AM137" s="35"/>
      <c r="AN137" s="35"/>
      <c r="AO137" s="35"/>
      <c r="AP137" s="35"/>
      <c r="AQ137" s="35"/>
      <c r="AR137" s="35"/>
      <c r="AS137" s="35"/>
      <c r="AT137" s="35"/>
      <c r="AU137" s="35"/>
      <c r="AV137" s="35"/>
      <c r="AW137" s="35"/>
      <c r="AX137" s="35"/>
      <c r="AY137" s="35"/>
      <c r="AZ137" s="35"/>
      <c r="BA137" s="35"/>
      <c r="BB137" s="35"/>
      <c r="BC137" s="35"/>
      <c r="BD137" s="35"/>
      <c r="BE137" s="35"/>
      <c r="BF137" s="35"/>
    </row>
    <row r="138" spans="1:58">
      <c r="A138" s="35"/>
      <c r="B138" s="35"/>
      <c r="C138" s="35"/>
      <c r="D138" s="35"/>
      <c r="E138" s="35"/>
      <c r="F138" s="35"/>
      <c r="G138" s="35"/>
      <c r="H138" s="42"/>
      <c r="I138" s="35"/>
      <c r="J138" s="35"/>
      <c r="K138" s="35"/>
      <c r="L138" s="42"/>
      <c r="N138" s="35"/>
      <c r="O138" s="41"/>
      <c r="P138" s="35"/>
      <c r="Q138" s="35"/>
      <c r="R138" s="35"/>
      <c r="S138" s="35"/>
      <c r="T138" s="35"/>
      <c r="U138" s="35"/>
      <c r="V138" s="35"/>
      <c r="W138" s="35"/>
      <c r="X138" s="85"/>
      <c r="Y138" s="41"/>
      <c r="Z138" s="41"/>
      <c r="AA138" s="35"/>
      <c r="AB138" s="35"/>
      <c r="AE138" s="35"/>
      <c r="AF138" s="35"/>
      <c r="AG138" s="35"/>
      <c r="AH138" s="35"/>
      <c r="AI138" s="35"/>
      <c r="AJ138" s="35"/>
      <c r="AK138" s="35"/>
      <c r="AL138" s="35"/>
      <c r="AM138" s="35"/>
      <c r="AN138" s="35"/>
      <c r="AO138" s="35"/>
      <c r="AP138" s="35"/>
      <c r="AQ138" s="35"/>
      <c r="AR138" s="35"/>
      <c r="AS138" s="35"/>
      <c r="AT138" s="35"/>
      <c r="AU138" s="35"/>
      <c r="AV138" s="35"/>
      <c r="AW138" s="35"/>
      <c r="AX138" s="35"/>
      <c r="AY138" s="35"/>
      <c r="AZ138" s="35"/>
      <c r="BA138" s="35"/>
      <c r="BB138" s="35"/>
      <c r="BC138" s="35"/>
      <c r="BD138" s="35"/>
      <c r="BE138" s="35"/>
      <c r="BF138" s="35"/>
    </row>
    <row r="139" spans="1:58">
      <c r="A139" s="35"/>
      <c r="B139" s="35"/>
      <c r="C139" s="35"/>
      <c r="D139" s="35"/>
      <c r="E139" s="35"/>
      <c r="F139" s="35"/>
      <c r="G139" s="35"/>
      <c r="H139" s="42"/>
      <c r="I139" s="35"/>
      <c r="J139" s="35"/>
      <c r="K139" s="35"/>
      <c r="L139" s="42"/>
      <c r="N139" s="35"/>
      <c r="O139" s="41"/>
      <c r="P139" s="35"/>
      <c r="Q139" s="35"/>
      <c r="R139" s="35"/>
      <c r="S139" s="35"/>
      <c r="T139" s="35"/>
      <c r="U139" s="35"/>
      <c r="V139" s="35"/>
      <c r="W139" s="35"/>
      <c r="X139" s="85"/>
      <c r="Y139" s="41"/>
      <c r="Z139" s="41"/>
      <c r="AA139" s="35"/>
      <c r="AB139" s="35"/>
      <c r="AE139" s="35"/>
      <c r="AF139" s="35"/>
      <c r="AG139" s="35"/>
      <c r="AH139" s="35"/>
      <c r="AI139" s="35"/>
      <c r="AJ139" s="35"/>
      <c r="AK139" s="35"/>
      <c r="AL139" s="35"/>
      <c r="AM139" s="35"/>
      <c r="AN139" s="35"/>
      <c r="AO139" s="35"/>
      <c r="AP139" s="35"/>
      <c r="AQ139" s="35"/>
      <c r="AR139" s="35"/>
      <c r="AS139" s="35"/>
      <c r="AT139" s="35"/>
      <c r="AU139" s="35"/>
      <c r="AV139" s="35"/>
      <c r="AW139" s="35"/>
      <c r="AX139" s="35"/>
      <c r="AY139" s="35"/>
      <c r="AZ139" s="35"/>
      <c r="BA139" s="35"/>
      <c r="BB139" s="35"/>
      <c r="BC139" s="35"/>
      <c r="BD139" s="35"/>
      <c r="BE139" s="35"/>
      <c r="BF139" s="35"/>
    </row>
    <row r="140" spans="1:58">
      <c r="A140" s="35"/>
      <c r="B140" s="35"/>
      <c r="C140" s="35"/>
      <c r="D140" s="35"/>
      <c r="E140" s="35"/>
      <c r="F140" s="35"/>
      <c r="G140" s="35"/>
      <c r="H140" s="42"/>
      <c r="I140" s="35"/>
      <c r="J140" s="35"/>
      <c r="K140" s="35"/>
      <c r="L140" s="42"/>
      <c r="N140" s="35"/>
      <c r="O140" s="41"/>
      <c r="P140" s="35"/>
      <c r="Q140" s="35"/>
      <c r="R140" s="35"/>
      <c r="S140" s="35"/>
      <c r="T140" s="35"/>
      <c r="U140" s="35"/>
      <c r="V140" s="35"/>
      <c r="W140" s="35"/>
      <c r="X140" s="85"/>
      <c r="Y140" s="41"/>
      <c r="Z140" s="41"/>
      <c r="AA140" s="35"/>
      <c r="AB140" s="35"/>
      <c r="AE140" s="35"/>
      <c r="AF140" s="35"/>
      <c r="AG140" s="35"/>
      <c r="AH140" s="35"/>
      <c r="AI140" s="35"/>
      <c r="AJ140" s="35"/>
      <c r="AK140" s="35"/>
      <c r="AL140" s="35"/>
      <c r="AM140" s="35"/>
      <c r="AN140" s="35"/>
      <c r="AO140" s="35"/>
      <c r="AP140" s="35"/>
      <c r="AQ140" s="35"/>
      <c r="AR140" s="35"/>
      <c r="AS140" s="35"/>
      <c r="AT140" s="35"/>
      <c r="AU140" s="35"/>
      <c r="AV140" s="35"/>
      <c r="AW140" s="35"/>
      <c r="AX140" s="35"/>
      <c r="AY140" s="35"/>
      <c r="AZ140" s="35"/>
      <c r="BA140" s="35"/>
      <c r="BB140" s="35"/>
      <c r="BC140" s="35"/>
      <c r="BD140" s="35"/>
      <c r="BE140" s="35"/>
      <c r="BF140" s="35"/>
    </row>
    <row r="141" spans="1:58">
      <c r="A141" s="35"/>
      <c r="B141" s="35"/>
      <c r="C141" s="35"/>
      <c r="D141" s="35"/>
      <c r="E141" s="35"/>
      <c r="F141" s="35"/>
      <c r="G141" s="35"/>
      <c r="H141" s="42"/>
      <c r="I141" s="35"/>
      <c r="J141" s="35"/>
      <c r="K141" s="35"/>
      <c r="L141" s="42"/>
      <c r="N141" s="35"/>
      <c r="O141" s="41"/>
      <c r="P141" s="35"/>
      <c r="Q141" s="35"/>
      <c r="R141" s="35"/>
      <c r="S141" s="35"/>
      <c r="T141" s="35"/>
      <c r="U141" s="35"/>
      <c r="V141" s="35"/>
      <c r="W141" s="35"/>
      <c r="X141" s="85"/>
      <c r="Y141" s="41"/>
      <c r="Z141" s="41"/>
      <c r="AA141" s="35"/>
      <c r="AB141" s="35"/>
      <c r="AE141" s="35"/>
      <c r="AF141" s="35"/>
      <c r="AG141" s="35"/>
      <c r="AH141" s="35"/>
      <c r="AI141" s="35"/>
      <c r="AJ141" s="35"/>
      <c r="AK141" s="35"/>
      <c r="AL141" s="35"/>
      <c r="AM141" s="35"/>
      <c r="AN141" s="35"/>
      <c r="AO141" s="35"/>
      <c r="AP141" s="35"/>
      <c r="AQ141" s="35"/>
      <c r="AR141" s="35"/>
      <c r="AS141" s="35"/>
      <c r="AT141" s="35"/>
      <c r="AU141" s="35"/>
      <c r="AV141" s="35"/>
      <c r="AW141" s="35"/>
      <c r="AX141" s="35"/>
      <c r="AY141" s="35"/>
      <c r="AZ141" s="35"/>
      <c r="BA141" s="35"/>
      <c r="BB141" s="35"/>
      <c r="BC141" s="35"/>
      <c r="BD141" s="35"/>
      <c r="BE141" s="35"/>
      <c r="BF141" s="35"/>
    </row>
    <row r="142" spans="1:58">
      <c r="A142" s="35"/>
      <c r="B142" s="35"/>
      <c r="C142" s="35"/>
      <c r="D142" s="35"/>
      <c r="E142" s="35"/>
      <c r="F142" s="35"/>
      <c r="G142" s="35"/>
      <c r="H142" s="42"/>
      <c r="I142" s="35"/>
      <c r="J142" s="35"/>
      <c r="K142" s="35"/>
      <c r="L142" s="42"/>
      <c r="N142" s="35"/>
      <c r="O142" s="41"/>
      <c r="P142" s="35"/>
      <c r="Q142" s="35"/>
      <c r="R142" s="35"/>
      <c r="S142" s="35"/>
      <c r="T142" s="35"/>
      <c r="U142" s="35"/>
      <c r="V142" s="35"/>
      <c r="W142" s="35"/>
      <c r="X142" s="85"/>
      <c r="Y142" s="41"/>
      <c r="Z142" s="41"/>
      <c r="AA142" s="35"/>
      <c r="AB142" s="35"/>
      <c r="AF142" s="35"/>
      <c r="AG142" s="35"/>
      <c r="AH142" s="35"/>
      <c r="AI142" s="35"/>
      <c r="AJ142" s="35"/>
      <c r="AK142" s="35"/>
      <c r="AL142" s="35"/>
      <c r="AM142" s="35"/>
      <c r="AN142" s="35"/>
      <c r="AO142" s="35"/>
      <c r="AP142" s="35"/>
      <c r="AQ142" s="35"/>
      <c r="AR142" s="35"/>
      <c r="AS142" s="35"/>
      <c r="AT142" s="35"/>
      <c r="AU142" s="35"/>
      <c r="AV142" s="35"/>
      <c r="AW142" s="35"/>
      <c r="AX142" s="35"/>
      <c r="AY142" s="35"/>
      <c r="AZ142" s="35"/>
      <c r="BA142" s="35"/>
      <c r="BB142" s="35"/>
      <c r="BC142" s="35"/>
      <c r="BD142" s="35"/>
      <c r="BE142" s="35"/>
      <c r="BF142" s="35"/>
    </row>
    <row r="143" spans="1:58">
      <c r="A143" s="35"/>
      <c r="B143" s="35"/>
      <c r="C143" s="35"/>
      <c r="D143" s="35"/>
      <c r="E143" s="35"/>
      <c r="F143" s="35"/>
      <c r="L143" s="42"/>
      <c r="N143" s="35"/>
      <c r="O143" s="41"/>
      <c r="P143" s="35"/>
      <c r="Q143" s="35"/>
      <c r="R143" s="35"/>
      <c r="S143" s="35"/>
      <c r="T143" s="35"/>
      <c r="U143" s="35"/>
      <c r="V143" s="35"/>
      <c r="W143" s="35"/>
      <c r="X143" s="85"/>
      <c r="Y143" s="41"/>
      <c r="Z143" s="41"/>
      <c r="AA143" s="35"/>
      <c r="AB143" s="35"/>
      <c r="AF143" s="35"/>
      <c r="AG143" s="35"/>
      <c r="AH143" s="35"/>
      <c r="AI143" s="35"/>
      <c r="AJ143" s="35"/>
      <c r="AK143" s="35"/>
      <c r="AL143" s="35"/>
      <c r="AM143" s="35"/>
      <c r="AN143" s="35"/>
      <c r="AO143" s="35"/>
      <c r="AP143" s="35"/>
      <c r="AQ143" s="35"/>
      <c r="AR143" s="35"/>
      <c r="AS143" s="35"/>
      <c r="AT143" s="35"/>
      <c r="AU143" s="35"/>
      <c r="AV143" s="35"/>
      <c r="AW143" s="35"/>
      <c r="AX143" s="35"/>
      <c r="AY143" s="35"/>
      <c r="AZ143" s="35"/>
      <c r="BA143" s="35"/>
      <c r="BB143" s="35"/>
      <c r="BC143" s="35"/>
      <c r="BD143" s="35"/>
      <c r="BE143" s="35"/>
      <c r="BF143" s="35"/>
    </row>
    <row r="144" spans="1:58">
      <c r="U144" s="35"/>
      <c r="V144" s="35"/>
      <c r="W144" s="35"/>
      <c r="X144" s="85"/>
      <c r="Y144" s="41"/>
      <c r="Z144" s="41"/>
      <c r="AA144" s="35"/>
      <c r="AB144" s="35"/>
      <c r="AF144" s="35"/>
      <c r="AG144" s="35"/>
      <c r="AH144" s="35"/>
      <c r="AI144" s="35"/>
      <c r="AJ144" s="35"/>
      <c r="AK144" s="35"/>
      <c r="AL144" s="35"/>
      <c r="AM144" s="35"/>
      <c r="AN144" s="35"/>
      <c r="AO144" s="35"/>
      <c r="AP144" s="35"/>
      <c r="AQ144" s="35"/>
      <c r="AR144" s="35"/>
      <c r="AS144" s="35"/>
      <c r="AT144" s="35"/>
      <c r="AU144" s="35"/>
      <c r="AV144" s="35"/>
      <c r="AW144" s="35"/>
      <c r="AX144" s="35"/>
      <c r="AY144" s="35"/>
      <c r="AZ144" s="35"/>
      <c r="BA144" s="35"/>
      <c r="BB144" s="35"/>
      <c r="BC144" s="35"/>
      <c r="BD144" s="35"/>
      <c r="BE144" s="35"/>
      <c r="BF144" s="35"/>
    </row>
    <row r="145" spans="28:32">
      <c r="AB145" s="35"/>
      <c r="AF145" s="35"/>
    </row>
    <row r="146" spans="28:32">
      <c r="AB146" s="35"/>
    </row>
    <row r="147" spans="28:32">
      <c r="AB147" s="35"/>
    </row>
    <row r="148" spans="28:32">
      <c r="AB148" s="35"/>
    </row>
  </sheetData>
  <sheetProtection sheet="1"/>
  <mergeCells count="51">
    <mergeCell ref="A1:C1"/>
    <mergeCell ref="W4:W6"/>
    <mergeCell ref="G88:G89"/>
    <mergeCell ref="O4:O6"/>
    <mergeCell ref="S4:U4"/>
    <mergeCell ref="I88:J89"/>
    <mergeCell ref="P4:R4"/>
    <mergeCell ref="K88:L89"/>
    <mergeCell ref="H88:H89"/>
    <mergeCell ref="A88:B88"/>
    <mergeCell ref="C88:E88"/>
    <mergeCell ref="A89:B89"/>
    <mergeCell ref="C89:E89"/>
    <mergeCell ref="A85:B85"/>
    <mergeCell ref="C85:E85"/>
    <mergeCell ref="A86:B86"/>
    <mergeCell ref="S93:T93"/>
    <mergeCell ref="M88:N89"/>
    <mergeCell ref="M90:N90"/>
    <mergeCell ref="M91:N91"/>
    <mergeCell ref="M92:N92"/>
    <mergeCell ref="M93:N93"/>
    <mergeCell ref="A94:B94"/>
    <mergeCell ref="C94:E94"/>
    <mergeCell ref="A90:B90"/>
    <mergeCell ref="A91:B91"/>
    <mergeCell ref="A93:B93"/>
    <mergeCell ref="C93:E93"/>
    <mergeCell ref="A92:B92"/>
    <mergeCell ref="D90:E90"/>
    <mergeCell ref="C86:E86"/>
    <mergeCell ref="A87:B87"/>
    <mergeCell ref="C87:E87"/>
    <mergeCell ref="A80:B80"/>
    <mergeCell ref="C80:E80"/>
    <mergeCell ref="A83:B83"/>
    <mergeCell ref="C83:E83"/>
    <mergeCell ref="A84:B84"/>
    <mergeCell ref="C84:E84"/>
    <mergeCell ref="A81:B81"/>
    <mergeCell ref="C81:E81"/>
    <mergeCell ref="A82:B82"/>
    <mergeCell ref="C82:E82"/>
    <mergeCell ref="K90:L90"/>
    <mergeCell ref="K91:L91"/>
    <mergeCell ref="K92:L92"/>
    <mergeCell ref="K93:L93"/>
    <mergeCell ref="I91:J91"/>
    <mergeCell ref="I92:J92"/>
    <mergeCell ref="I93:J93"/>
    <mergeCell ref="I90:J90"/>
  </mergeCells>
  <phoneticPr fontId="3"/>
  <conditionalFormatting sqref="L7:L76">
    <cfRule type="cellIs" dxfId="3" priority="1" operator="equal">
      <formula>"女"</formula>
    </cfRule>
  </conditionalFormatting>
  <conditionalFormatting sqref="W7:W76">
    <cfRule type="cellIs" dxfId="2" priority="2" operator="equal">
      <formula>"未エントリー"</formula>
    </cfRule>
    <cfRule type="cellIs" dxfId="1" priority="3" operator="between">
      <formula>0</formula>
      <formula>1100</formula>
    </cfRule>
  </conditionalFormatting>
  <dataValidations xWindow="741" yWindow="312" count="10">
    <dataValidation imeMode="halfAlpha" allowBlank="1" showInputMessage="1" showErrorMessage="1" promptTitle="秒・ｍ" prompt="トラック競技の秒の記録_x000a_フィールド競技のｍの記録を半角数字で記入してください。" sqref="Q7:Q76" xr:uid="{00000000-0002-0000-0100-000000000000}"/>
    <dataValidation imeMode="halfAlpha" allowBlank="1" showInputMessage="1" showErrorMessage="1" promptTitle="秒以下・ｃｍ" prompt="トラック競技の秒以下の記録_x000a_フィールド競技のｃｍの記録を半角数字で入力してください。" sqref="R7:R76" xr:uid="{00000000-0002-0000-0100-000001000000}"/>
    <dataValidation allowBlank="1" showInputMessage="1" showErrorMessage="1" promptTitle="所属" prompt="所属はなるべく６文字以内で入力してください。_x000a_また、中学校は&quot;中&quot;_x000a_高校は&quot;高&quot;大学は&quot;大&quot;を最後に必ず着けてください。" sqref="M7:M76" xr:uid="{00000000-0002-0000-0100-000004000000}"/>
    <dataValidation imeMode="hiragana" allowBlank="1" showInputMessage="1" showErrorMessage="1" promptTitle="名" prompt="名前を入力してください。_x000a_" sqref="C7:C76" xr:uid="{00000000-0002-0000-0100-000005000000}"/>
    <dataValidation imeMode="hiragana" allowBlank="1" showInputMessage="1" showErrorMessage="1" promptTitle="姓" prompt="名字だけを入力して下さい。_x000a_" sqref="B7:B76" xr:uid="{00000000-0002-0000-0100-000006000000}"/>
    <dataValidation imeMode="hiragana" allowBlank="1" showInputMessage="1" showErrorMessage="1" promptTitle="ﾌﾘｶﾞﾅ（姓）" prompt="姓の欄に名字を入力するとそのﾌﾘｶﾞﾅが演算結果として表示されます。_x000a_正しく表示されない場合は再度、正しいﾌﾘｶﾞﾅを半角ｶﾀｶﾅで入力してください。" sqref="D7:D76" xr:uid="{00000000-0002-0000-0100-000007000000}"/>
    <dataValidation imeMode="hiragana" allowBlank="1" showInputMessage="1" showErrorMessage="1" promptTitle="ﾌﾘｶﾞﾅ（名）" prompt="名の欄に名前を入力するとそのﾌﾘｶﾞﾅが演算結果として表示されます。_x000a_正しく表示されない場合は正しいﾌﾘｶﾞﾅを再度半角ｶﾀｶﾅで入力してください。" sqref="E7:E76" xr:uid="{00000000-0002-0000-0100-000008000000}"/>
    <dataValidation imeMode="fullAlpha" allowBlank="1" showInputMessage="1" showErrorMessage="1" promptTitle="英語表記（姓）" prompt="パスポートと同じ表記で、すべて大文字で入力してください。" sqref="F7:F76" xr:uid="{A94168A6-B5B4-4A3D-A20F-7C5FC8966981}"/>
    <dataValidation imeMode="fullAlpha" allowBlank="1" showInputMessage="1" showErrorMessage="1" promptTitle="英語表記（名）" prompt="パスポートと同じ表記で、先頭だけ大文字であとは小文字で入力してください。" sqref="G7:G76" xr:uid="{798F3DFF-0A78-47E0-BDB7-1B8F0716A3EB}"/>
    <dataValidation imeMode="halfAlpha" allowBlank="1" showInputMessage="1" showErrorMessage="1" sqref="I7:K76 P7:P76 S7:U76" xr:uid="{98FF39DE-B2A6-4934-9586-8A894E7F0595}"/>
  </dataValidations>
  <hyperlinks>
    <hyperlink ref="A78" location="出場選手エントリー票!A78" display="　　集　計　一　覧 (必要事項を記入してください)" xr:uid="{B0EE89EB-E4F1-4687-9A3B-91C06BE16548}"/>
    <hyperlink ref="A1" location="出場選手エントリー票!A100" display="★必要事項入力欄へ" xr:uid="{F13B2AA5-96F3-43D5-9227-3AD8510001B8}"/>
    <hyperlink ref="A1:C1" location="出場選手エントリー票!A110" display="★必要事項入力欄へ" xr:uid="{E94F0DD4-0899-47FE-9318-682CAEFC0BFD}"/>
  </hyperlinks>
  <printOptions horizontalCentered="1"/>
  <pageMargins left="0.51181102362204722" right="0.51181102362204722" top="0.59055118110236227" bottom="0.59055118110236227" header="0.31496062992125984" footer="0.31496062992125984"/>
  <pageSetup paperSize="9" scale="65" orientation="landscape" horizontalDpi="4294967293" verticalDpi="300" r:id="rId1"/>
  <headerFooter alignWithMargins="0"/>
  <legacyDrawing r:id="rId2"/>
  <extLst>
    <ext xmlns:x14="http://schemas.microsoft.com/office/spreadsheetml/2009/9/main" uri="{CCE6A557-97BC-4b89-ADB6-D9C93CAAB3DF}">
      <x14:dataValidations xmlns:xm="http://schemas.microsoft.com/office/excel/2006/main" xWindow="741" yWindow="312" count="6">
        <x14:dataValidation type="list" allowBlank="1" showInputMessage="1" showErrorMessage="1" promptTitle="性別" prompt="性別を選択してください。" xr:uid="{00000000-0002-0000-0100-000002000000}">
          <x14:formula1>
            <xm:f>リスト!$J$1:$J$2</xm:f>
          </x14:formula1>
          <xm:sqref>L7:L76</xm:sqref>
        </x14:dataValidation>
        <x14:dataValidation type="list" allowBlank="1" showInputMessage="1" showErrorMessage="1" promptTitle="学年" prompt="小学生・中学生・高校生は学年を選んでください。_x000a_一般の方は空欄で結構です。" xr:uid="{00000000-0002-0000-0100-000003000000}">
          <x14:formula1>
            <xm:f>リスト!$L$1:$L$12</xm:f>
          </x14:formula1>
          <xm:sqref>H7:H76</xm:sqref>
        </x14:dataValidation>
        <x14:dataValidation type="list" allowBlank="1" showInputMessage="1" showErrorMessage="1" xr:uid="{00000000-0002-0000-0100-00000C000000}">
          <x14:formula1>
            <xm:f>リスト!$I$2:$I$11</xm:f>
          </x14:formula1>
          <xm:sqref>D92</xm:sqref>
        </x14:dataValidation>
        <x14:dataValidation type="list" allowBlank="1" showInputMessage="1" showErrorMessage="1" xr:uid="{E9A5A386-517B-4C00-9395-A79E940A7F55}">
          <x14:formula1>
            <xm:f>リスト!$I$1:$I$21</xm:f>
          </x14:formula1>
          <xm:sqref>D91</xm:sqref>
        </x14:dataValidation>
        <x14:dataValidation type="list" allowBlank="1" showInputMessage="1" showErrorMessage="1" prompt="個人種目でエントリーせず、リレー要因のみで登録する場合、_x000a_　「＊リレーのみ」_x000a_を選択してください。" xr:uid="{00000000-0002-0000-0100-000009000000}">
          <x14:formula1>
            <xm:f>リスト!$G$1:$G$33</xm:f>
          </x14:formula1>
          <xm:sqref>O7:O76</xm:sqref>
        </x14:dataValidation>
        <x14:dataValidation type="list" allowBlank="1" showInputMessage="1" showErrorMessage="1" promptTitle="都道府県" prompt="登録している陸協の都道府県を選択してください。" xr:uid="{222DC5EA-9290-498C-918A-D0825C9B9197}">
          <x14:formula1>
            <xm:f>リスト!$H$1:$H$47</xm:f>
          </x14:formula1>
          <xm:sqref>N7:N76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ED449A-BB32-4D54-B1B0-209FEEB3CD74}">
  <sheetPr>
    <tabColor rgb="FFF78609"/>
    <pageSetUpPr fitToPage="1"/>
  </sheetPr>
  <dimension ref="A1:AS235"/>
  <sheetViews>
    <sheetView zoomScale="50" zoomScaleNormal="50" workbookViewId="0">
      <selection activeCell="AB12" sqref="AB12:AN16"/>
    </sheetView>
  </sheetViews>
  <sheetFormatPr defaultRowHeight="13.2"/>
  <cols>
    <col min="1" max="1" width="4.6640625" style="98" customWidth="1"/>
    <col min="2" max="2" width="10.6640625" style="98" customWidth="1"/>
    <col min="3" max="10" width="10.6640625" style="110" customWidth="1"/>
    <col min="11" max="11" width="10.6640625" style="98" customWidth="1"/>
    <col min="12" max="12" width="1.6640625" style="98" customWidth="1"/>
    <col min="13" max="13" width="10.6640625" style="98" customWidth="1"/>
    <col min="14" max="21" width="10.6640625" style="110" customWidth="1"/>
    <col min="22" max="22" width="10.6640625" style="98" customWidth="1"/>
    <col min="23" max="26" width="2.44140625" style="98" customWidth="1"/>
    <col min="27" max="40" width="9" style="110"/>
    <col min="41" max="41" width="1.77734375" style="110" customWidth="1"/>
    <col min="42" max="42" width="9.33203125" style="110" hidden="1" customWidth="1"/>
    <col min="43" max="45" width="11" style="110" customWidth="1"/>
    <col min="46" max="238" width="9" style="110"/>
    <col min="239" max="239" width="4.6640625" style="110" customWidth="1"/>
    <col min="240" max="249" width="9" style="110"/>
    <col min="250" max="251" width="4.6640625" style="110" customWidth="1"/>
    <col min="252" max="261" width="9" style="110"/>
    <col min="262" max="262" width="4.44140625" style="110" customWidth="1"/>
    <col min="263" max="494" width="9" style="110"/>
    <col min="495" max="495" width="4.6640625" style="110" customWidth="1"/>
    <col min="496" max="505" width="9" style="110"/>
    <col min="506" max="507" width="4.6640625" style="110" customWidth="1"/>
    <col min="508" max="517" width="9" style="110"/>
    <col min="518" max="518" width="4.44140625" style="110" customWidth="1"/>
    <col min="519" max="750" width="9" style="110"/>
    <col min="751" max="751" width="4.6640625" style="110" customWidth="1"/>
    <col min="752" max="761" width="9" style="110"/>
    <col min="762" max="763" width="4.6640625" style="110" customWidth="1"/>
    <col min="764" max="773" width="9" style="110"/>
    <col min="774" max="774" width="4.44140625" style="110" customWidth="1"/>
    <col min="775" max="1006" width="9" style="110"/>
    <col min="1007" max="1007" width="4.6640625" style="110" customWidth="1"/>
    <col min="1008" max="1017" width="9" style="110"/>
    <col min="1018" max="1019" width="4.6640625" style="110" customWidth="1"/>
    <col min="1020" max="1029" width="9" style="110"/>
    <col min="1030" max="1030" width="4.44140625" style="110" customWidth="1"/>
    <col min="1031" max="1262" width="9" style="110"/>
    <col min="1263" max="1263" width="4.6640625" style="110" customWidth="1"/>
    <col min="1264" max="1273" width="9" style="110"/>
    <col min="1274" max="1275" width="4.6640625" style="110" customWidth="1"/>
    <col min="1276" max="1285" width="9" style="110"/>
    <col min="1286" max="1286" width="4.44140625" style="110" customWidth="1"/>
    <col min="1287" max="1518" width="9" style="110"/>
    <col min="1519" max="1519" width="4.6640625" style="110" customWidth="1"/>
    <col min="1520" max="1529" width="9" style="110"/>
    <col min="1530" max="1531" width="4.6640625" style="110" customWidth="1"/>
    <col min="1532" max="1541" width="9" style="110"/>
    <col min="1542" max="1542" width="4.44140625" style="110" customWidth="1"/>
    <col min="1543" max="1774" width="9" style="110"/>
    <col min="1775" max="1775" width="4.6640625" style="110" customWidth="1"/>
    <col min="1776" max="1785" width="9" style="110"/>
    <col min="1786" max="1787" width="4.6640625" style="110" customWidth="1"/>
    <col min="1788" max="1797" width="9" style="110"/>
    <col min="1798" max="1798" width="4.44140625" style="110" customWidth="1"/>
    <col min="1799" max="2030" width="9" style="110"/>
    <col min="2031" max="2031" width="4.6640625" style="110" customWidth="1"/>
    <col min="2032" max="2041" width="9" style="110"/>
    <col min="2042" max="2043" width="4.6640625" style="110" customWidth="1"/>
    <col min="2044" max="2053" width="9" style="110"/>
    <col min="2054" max="2054" width="4.44140625" style="110" customWidth="1"/>
    <col min="2055" max="2286" width="9" style="110"/>
    <col min="2287" max="2287" width="4.6640625" style="110" customWidth="1"/>
    <col min="2288" max="2297" width="9" style="110"/>
    <col min="2298" max="2299" width="4.6640625" style="110" customWidth="1"/>
    <col min="2300" max="2309" width="9" style="110"/>
    <col min="2310" max="2310" width="4.44140625" style="110" customWidth="1"/>
    <col min="2311" max="2542" width="9" style="110"/>
    <col min="2543" max="2543" width="4.6640625" style="110" customWidth="1"/>
    <col min="2544" max="2553" width="9" style="110"/>
    <col min="2554" max="2555" width="4.6640625" style="110" customWidth="1"/>
    <col min="2556" max="2565" width="9" style="110"/>
    <col min="2566" max="2566" width="4.44140625" style="110" customWidth="1"/>
    <col min="2567" max="2798" width="9" style="110"/>
    <col min="2799" max="2799" width="4.6640625" style="110" customWidth="1"/>
    <col min="2800" max="2809" width="9" style="110"/>
    <col min="2810" max="2811" width="4.6640625" style="110" customWidth="1"/>
    <col min="2812" max="2821" width="9" style="110"/>
    <col min="2822" max="2822" width="4.44140625" style="110" customWidth="1"/>
    <col min="2823" max="3054" width="9" style="110"/>
    <col min="3055" max="3055" width="4.6640625" style="110" customWidth="1"/>
    <col min="3056" max="3065" width="9" style="110"/>
    <col min="3066" max="3067" width="4.6640625" style="110" customWidth="1"/>
    <col min="3068" max="3077" width="9" style="110"/>
    <col min="3078" max="3078" width="4.44140625" style="110" customWidth="1"/>
    <col min="3079" max="3310" width="9" style="110"/>
    <col min="3311" max="3311" width="4.6640625" style="110" customWidth="1"/>
    <col min="3312" max="3321" width="9" style="110"/>
    <col min="3322" max="3323" width="4.6640625" style="110" customWidth="1"/>
    <col min="3324" max="3333" width="9" style="110"/>
    <col min="3334" max="3334" width="4.44140625" style="110" customWidth="1"/>
    <col min="3335" max="3566" width="9" style="110"/>
    <col min="3567" max="3567" width="4.6640625" style="110" customWidth="1"/>
    <col min="3568" max="3577" width="9" style="110"/>
    <col min="3578" max="3579" width="4.6640625" style="110" customWidth="1"/>
    <col min="3580" max="3589" width="9" style="110"/>
    <col min="3590" max="3590" width="4.44140625" style="110" customWidth="1"/>
    <col min="3591" max="3822" width="9" style="110"/>
    <col min="3823" max="3823" width="4.6640625" style="110" customWidth="1"/>
    <col min="3824" max="3833" width="9" style="110"/>
    <col min="3834" max="3835" width="4.6640625" style="110" customWidth="1"/>
    <col min="3836" max="3845" width="9" style="110"/>
    <col min="3846" max="3846" width="4.44140625" style="110" customWidth="1"/>
    <col min="3847" max="4078" width="9" style="110"/>
    <col min="4079" max="4079" width="4.6640625" style="110" customWidth="1"/>
    <col min="4080" max="4089" width="9" style="110"/>
    <col min="4090" max="4091" width="4.6640625" style="110" customWidth="1"/>
    <col min="4092" max="4101" width="9" style="110"/>
    <col min="4102" max="4102" width="4.44140625" style="110" customWidth="1"/>
    <col min="4103" max="4334" width="9" style="110"/>
    <col min="4335" max="4335" width="4.6640625" style="110" customWidth="1"/>
    <col min="4336" max="4345" width="9" style="110"/>
    <col min="4346" max="4347" width="4.6640625" style="110" customWidth="1"/>
    <col min="4348" max="4357" width="9" style="110"/>
    <col min="4358" max="4358" width="4.44140625" style="110" customWidth="1"/>
    <col min="4359" max="4590" width="9" style="110"/>
    <col min="4591" max="4591" width="4.6640625" style="110" customWidth="1"/>
    <col min="4592" max="4601" width="9" style="110"/>
    <col min="4602" max="4603" width="4.6640625" style="110" customWidth="1"/>
    <col min="4604" max="4613" width="9" style="110"/>
    <col min="4614" max="4614" width="4.44140625" style="110" customWidth="1"/>
    <col min="4615" max="4846" width="9" style="110"/>
    <col min="4847" max="4847" width="4.6640625" style="110" customWidth="1"/>
    <col min="4848" max="4857" width="9" style="110"/>
    <col min="4858" max="4859" width="4.6640625" style="110" customWidth="1"/>
    <col min="4860" max="4869" width="9" style="110"/>
    <col min="4870" max="4870" width="4.44140625" style="110" customWidth="1"/>
    <col min="4871" max="5102" width="9" style="110"/>
    <col min="5103" max="5103" width="4.6640625" style="110" customWidth="1"/>
    <col min="5104" max="5113" width="9" style="110"/>
    <col min="5114" max="5115" width="4.6640625" style="110" customWidth="1"/>
    <col min="5116" max="5125" width="9" style="110"/>
    <col min="5126" max="5126" width="4.44140625" style="110" customWidth="1"/>
    <col min="5127" max="5358" width="9" style="110"/>
    <col min="5359" max="5359" width="4.6640625" style="110" customWidth="1"/>
    <col min="5360" max="5369" width="9" style="110"/>
    <col min="5370" max="5371" width="4.6640625" style="110" customWidth="1"/>
    <col min="5372" max="5381" width="9" style="110"/>
    <col min="5382" max="5382" width="4.44140625" style="110" customWidth="1"/>
    <col min="5383" max="5614" width="9" style="110"/>
    <col min="5615" max="5615" width="4.6640625" style="110" customWidth="1"/>
    <col min="5616" max="5625" width="9" style="110"/>
    <col min="5626" max="5627" width="4.6640625" style="110" customWidth="1"/>
    <col min="5628" max="5637" width="9" style="110"/>
    <col min="5638" max="5638" width="4.44140625" style="110" customWidth="1"/>
    <col min="5639" max="5870" width="9" style="110"/>
    <col min="5871" max="5871" width="4.6640625" style="110" customWidth="1"/>
    <col min="5872" max="5881" width="9" style="110"/>
    <col min="5882" max="5883" width="4.6640625" style="110" customWidth="1"/>
    <col min="5884" max="5893" width="9" style="110"/>
    <col min="5894" max="5894" width="4.44140625" style="110" customWidth="1"/>
    <col min="5895" max="6126" width="9" style="110"/>
    <col min="6127" max="6127" width="4.6640625" style="110" customWidth="1"/>
    <col min="6128" max="6137" width="9" style="110"/>
    <col min="6138" max="6139" width="4.6640625" style="110" customWidth="1"/>
    <col min="6140" max="6149" width="9" style="110"/>
    <col min="6150" max="6150" width="4.44140625" style="110" customWidth="1"/>
    <col min="6151" max="6382" width="9" style="110"/>
    <col min="6383" max="6383" width="4.6640625" style="110" customWidth="1"/>
    <col min="6384" max="6393" width="9" style="110"/>
    <col min="6394" max="6395" width="4.6640625" style="110" customWidth="1"/>
    <col min="6396" max="6405" width="9" style="110"/>
    <col min="6406" max="6406" width="4.44140625" style="110" customWidth="1"/>
    <col min="6407" max="6638" width="9" style="110"/>
    <col min="6639" max="6639" width="4.6640625" style="110" customWidth="1"/>
    <col min="6640" max="6649" width="9" style="110"/>
    <col min="6650" max="6651" width="4.6640625" style="110" customWidth="1"/>
    <col min="6652" max="6661" width="9" style="110"/>
    <col min="6662" max="6662" width="4.44140625" style="110" customWidth="1"/>
    <col min="6663" max="6894" width="9" style="110"/>
    <col min="6895" max="6895" width="4.6640625" style="110" customWidth="1"/>
    <col min="6896" max="6905" width="9" style="110"/>
    <col min="6906" max="6907" width="4.6640625" style="110" customWidth="1"/>
    <col min="6908" max="6917" width="9" style="110"/>
    <col min="6918" max="6918" width="4.44140625" style="110" customWidth="1"/>
    <col min="6919" max="7150" width="9" style="110"/>
    <col min="7151" max="7151" width="4.6640625" style="110" customWidth="1"/>
    <col min="7152" max="7161" width="9" style="110"/>
    <col min="7162" max="7163" width="4.6640625" style="110" customWidth="1"/>
    <col min="7164" max="7173" width="9" style="110"/>
    <col min="7174" max="7174" width="4.44140625" style="110" customWidth="1"/>
    <col min="7175" max="7406" width="9" style="110"/>
    <col min="7407" max="7407" width="4.6640625" style="110" customWidth="1"/>
    <col min="7408" max="7417" width="9" style="110"/>
    <col min="7418" max="7419" width="4.6640625" style="110" customWidth="1"/>
    <col min="7420" max="7429" width="9" style="110"/>
    <col min="7430" max="7430" width="4.44140625" style="110" customWidth="1"/>
    <col min="7431" max="7662" width="9" style="110"/>
    <col min="7663" max="7663" width="4.6640625" style="110" customWidth="1"/>
    <col min="7664" max="7673" width="9" style="110"/>
    <col min="7674" max="7675" width="4.6640625" style="110" customWidth="1"/>
    <col min="7676" max="7685" width="9" style="110"/>
    <col min="7686" max="7686" width="4.44140625" style="110" customWidth="1"/>
    <col min="7687" max="7918" width="9" style="110"/>
    <col min="7919" max="7919" width="4.6640625" style="110" customWidth="1"/>
    <col min="7920" max="7929" width="9" style="110"/>
    <col min="7930" max="7931" width="4.6640625" style="110" customWidth="1"/>
    <col min="7932" max="7941" width="9" style="110"/>
    <col min="7942" max="7942" width="4.44140625" style="110" customWidth="1"/>
    <col min="7943" max="8174" width="9" style="110"/>
    <col min="8175" max="8175" width="4.6640625" style="110" customWidth="1"/>
    <col min="8176" max="8185" width="9" style="110"/>
    <col min="8186" max="8187" width="4.6640625" style="110" customWidth="1"/>
    <col min="8188" max="8197" width="9" style="110"/>
    <col min="8198" max="8198" width="4.44140625" style="110" customWidth="1"/>
    <col min="8199" max="8430" width="9" style="110"/>
    <col min="8431" max="8431" width="4.6640625" style="110" customWidth="1"/>
    <col min="8432" max="8441" width="9" style="110"/>
    <col min="8442" max="8443" width="4.6640625" style="110" customWidth="1"/>
    <col min="8444" max="8453" width="9" style="110"/>
    <col min="8454" max="8454" width="4.44140625" style="110" customWidth="1"/>
    <col min="8455" max="8686" width="9" style="110"/>
    <col min="8687" max="8687" width="4.6640625" style="110" customWidth="1"/>
    <col min="8688" max="8697" width="9" style="110"/>
    <col min="8698" max="8699" width="4.6640625" style="110" customWidth="1"/>
    <col min="8700" max="8709" width="9" style="110"/>
    <col min="8710" max="8710" width="4.44140625" style="110" customWidth="1"/>
    <col min="8711" max="8942" width="9" style="110"/>
    <col min="8943" max="8943" width="4.6640625" style="110" customWidth="1"/>
    <col min="8944" max="8953" width="9" style="110"/>
    <col min="8954" max="8955" width="4.6640625" style="110" customWidth="1"/>
    <col min="8956" max="8965" width="9" style="110"/>
    <col min="8966" max="8966" width="4.44140625" style="110" customWidth="1"/>
    <col min="8967" max="9198" width="9" style="110"/>
    <col min="9199" max="9199" width="4.6640625" style="110" customWidth="1"/>
    <col min="9200" max="9209" width="9" style="110"/>
    <col min="9210" max="9211" width="4.6640625" style="110" customWidth="1"/>
    <col min="9212" max="9221" width="9" style="110"/>
    <col min="9222" max="9222" width="4.44140625" style="110" customWidth="1"/>
    <col min="9223" max="9454" width="9" style="110"/>
    <col min="9455" max="9455" width="4.6640625" style="110" customWidth="1"/>
    <col min="9456" max="9465" width="9" style="110"/>
    <col min="9466" max="9467" width="4.6640625" style="110" customWidth="1"/>
    <col min="9468" max="9477" width="9" style="110"/>
    <col min="9478" max="9478" width="4.44140625" style="110" customWidth="1"/>
    <col min="9479" max="9710" width="9" style="110"/>
    <col min="9711" max="9711" width="4.6640625" style="110" customWidth="1"/>
    <col min="9712" max="9721" width="9" style="110"/>
    <col min="9722" max="9723" width="4.6640625" style="110" customWidth="1"/>
    <col min="9724" max="9733" width="9" style="110"/>
    <col min="9734" max="9734" width="4.44140625" style="110" customWidth="1"/>
    <col min="9735" max="9966" width="9" style="110"/>
    <col min="9967" max="9967" width="4.6640625" style="110" customWidth="1"/>
    <col min="9968" max="9977" width="9" style="110"/>
    <col min="9978" max="9979" width="4.6640625" style="110" customWidth="1"/>
    <col min="9980" max="9989" width="9" style="110"/>
    <col min="9990" max="9990" width="4.44140625" style="110" customWidth="1"/>
    <col min="9991" max="10222" width="9" style="110"/>
    <col min="10223" max="10223" width="4.6640625" style="110" customWidth="1"/>
    <col min="10224" max="10233" width="9" style="110"/>
    <col min="10234" max="10235" width="4.6640625" style="110" customWidth="1"/>
    <col min="10236" max="10245" width="9" style="110"/>
    <col min="10246" max="10246" width="4.44140625" style="110" customWidth="1"/>
    <col min="10247" max="10478" width="9" style="110"/>
    <col min="10479" max="10479" width="4.6640625" style="110" customWidth="1"/>
    <col min="10480" max="10489" width="9" style="110"/>
    <col min="10490" max="10491" width="4.6640625" style="110" customWidth="1"/>
    <col min="10492" max="10501" width="9" style="110"/>
    <col min="10502" max="10502" width="4.44140625" style="110" customWidth="1"/>
    <col min="10503" max="10734" width="9" style="110"/>
    <col min="10735" max="10735" width="4.6640625" style="110" customWidth="1"/>
    <col min="10736" max="10745" width="9" style="110"/>
    <col min="10746" max="10747" width="4.6640625" style="110" customWidth="1"/>
    <col min="10748" max="10757" width="9" style="110"/>
    <col min="10758" max="10758" width="4.44140625" style="110" customWidth="1"/>
    <col min="10759" max="10990" width="9" style="110"/>
    <col min="10991" max="10991" width="4.6640625" style="110" customWidth="1"/>
    <col min="10992" max="11001" width="9" style="110"/>
    <col min="11002" max="11003" width="4.6640625" style="110" customWidth="1"/>
    <col min="11004" max="11013" width="9" style="110"/>
    <col min="11014" max="11014" width="4.44140625" style="110" customWidth="1"/>
    <col min="11015" max="11246" width="9" style="110"/>
    <col min="11247" max="11247" width="4.6640625" style="110" customWidth="1"/>
    <col min="11248" max="11257" width="9" style="110"/>
    <col min="11258" max="11259" width="4.6640625" style="110" customWidth="1"/>
    <col min="11260" max="11269" width="9" style="110"/>
    <col min="11270" max="11270" width="4.44140625" style="110" customWidth="1"/>
    <col min="11271" max="11502" width="9" style="110"/>
    <col min="11503" max="11503" width="4.6640625" style="110" customWidth="1"/>
    <col min="11504" max="11513" width="9" style="110"/>
    <col min="11514" max="11515" width="4.6640625" style="110" customWidth="1"/>
    <col min="11516" max="11525" width="9" style="110"/>
    <col min="11526" max="11526" width="4.44140625" style="110" customWidth="1"/>
    <col min="11527" max="11758" width="9" style="110"/>
    <col min="11759" max="11759" width="4.6640625" style="110" customWidth="1"/>
    <col min="11760" max="11769" width="9" style="110"/>
    <col min="11770" max="11771" width="4.6640625" style="110" customWidth="1"/>
    <col min="11772" max="11781" width="9" style="110"/>
    <col min="11782" max="11782" width="4.44140625" style="110" customWidth="1"/>
    <col min="11783" max="12014" width="9" style="110"/>
    <col min="12015" max="12015" width="4.6640625" style="110" customWidth="1"/>
    <col min="12016" max="12025" width="9" style="110"/>
    <col min="12026" max="12027" width="4.6640625" style="110" customWidth="1"/>
    <col min="12028" max="12037" width="9" style="110"/>
    <col min="12038" max="12038" width="4.44140625" style="110" customWidth="1"/>
    <col min="12039" max="12270" width="9" style="110"/>
    <col min="12271" max="12271" width="4.6640625" style="110" customWidth="1"/>
    <col min="12272" max="12281" width="9" style="110"/>
    <col min="12282" max="12283" width="4.6640625" style="110" customWidth="1"/>
    <col min="12284" max="12293" width="9" style="110"/>
    <col min="12294" max="12294" width="4.44140625" style="110" customWidth="1"/>
    <col min="12295" max="12526" width="9" style="110"/>
    <col min="12527" max="12527" width="4.6640625" style="110" customWidth="1"/>
    <col min="12528" max="12537" width="9" style="110"/>
    <col min="12538" max="12539" width="4.6640625" style="110" customWidth="1"/>
    <col min="12540" max="12549" width="9" style="110"/>
    <col min="12550" max="12550" width="4.44140625" style="110" customWidth="1"/>
    <col min="12551" max="12782" width="9" style="110"/>
    <col min="12783" max="12783" width="4.6640625" style="110" customWidth="1"/>
    <col min="12784" max="12793" width="9" style="110"/>
    <col min="12794" max="12795" width="4.6640625" style="110" customWidth="1"/>
    <col min="12796" max="12805" width="9" style="110"/>
    <col min="12806" max="12806" width="4.44140625" style="110" customWidth="1"/>
    <col min="12807" max="13038" width="9" style="110"/>
    <col min="13039" max="13039" width="4.6640625" style="110" customWidth="1"/>
    <col min="13040" max="13049" width="9" style="110"/>
    <col min="13050" max="13051" width="4.6640625" style="110" customWidth="1"/>
    <col min="13052" max="13061" width="9" style="110"/>
    <col min="13062" max="13062" width="4.44140625" style="110" customWidth="1"/>
    <col min="13063" max="13294" width="9" style="110"/>
    <col min="13295" max="13295" width="4.6640625" style="110" customWidth="1"/>
    <col min="13296" max="13305" width="9" style="110"/>
    <col min="13306" max="13307" width="4.6640625" style="110" customWidth="1"/>
    <col min="13308" max="13317" width="9" style="110"/>
    <col min="13318" max="13318" width="4.44140625" style="110" customWidth="1"/>
    <col min="13319" max="13550" width="9" style="110"/>
    <col min="13551" max="13551" width="4.6640625" style="110" customWidth="1"/>
    <col min="13552" max="13561" width="9" style="110"/>
    <col min="13562" max="13563" width="4.6640625" style="110" customWidth="1"/>
    <col min="13564" max="13573" width="9" style="110"/>
    <col min="13574" max="13574" width="4.44140625" style="110" customWidth="1"/>
    <col min="13575" max="13806" width="9" style="110"/>
    <col min="13807" max="13807" width="4.6640625" style="110" customWidth="1"/>
    <col min="13808" max="13817" width="9" style="110"/>
    <col min="13818" max="13819" width="4.6640625" style="110" customWidth="1"/>
    <col min="13820" max="13829" width="9" style="110"/>
    <col min="13830" max="13830" width="4.44140625" style="110" customWidth="1"/>
    <col min="13831" max="14062" width="9" style="110"/>
    <col min="14063" max="14063" width="4.6640625" style="110" customWidth="1"/>
    <col min="14064" max="14073" width="9" style="110"/>
    <col min="14074" max="14075" width="4.6640625" style="110" customWidth="1"/>
    <col min="14076" max="14085" width="9" style="110"/>
    <col min="14086" max="14086" width="4.44140625" style="110" customWidth="1"/>
    <col min="14087" max="14318" width="9" style="110"/>
    <col min="14319" max="14319" width="4.6640625" style="110" customWidth="1"/>
    <col min="14320" max="14329" width="9" style="110"/>
    <col min="14330" max="14331" width="4.6640625" style="110" customWidth="1"/>
    <col min="14332" max="14341" width="9" style="110"/>
    <col min="14342" max="14342" width="4.44140625" style="110" customWidth="1"/>
    <col min="14343" max="14574" width="9" style="110"/>
    <col min="14575" max="14575" width="4.6640625" style="110" customWidth="1"/>
    <col min="14576" max="14585" width="9" style="110"/>
    <col min="14586" max="14587" width="4.6640625" style="110" customWidth="1"/>
    <col min="14588" max="14597" width="9" style="110"/>
    <col min="14598" max="14598" width="4.44140625" style="110" customWidth="1"/>
    <col min="14599" max="14830" width="9" style="110"/>
    <col min="14831" max="14831" width="4.6640625" style="110" customWidth="1"/>
    <col min="14832" max="14841" width="9" style="110"/>
    <col min="14842" max="14843" width="4.6640625" style="110" customWidth="1"/>
    <col min="14844" max="14853" width="9" style="110"/>
    <col min="14854" max="14854" width="4.44140625" style="110" customWidth="1"/>
    <col min="14855" max="15086" width="9" style="110"/>
    <col min="15087" max="15087" width="4.6640625" style="110" customWidth="1"/>
    <col min="15088" max="15097" width="9" style="110"/>
    <col min="15098" max="15099" width="4.6640625" style="110" customWidth="1"/>
    <col min="15100" max="15109" width="9" style="110"/>
    <col min="15110" max="15110" width="4.44140625" style="110" customWidth="1"/>
    <col min="15111" max="15342" width="9" style="110"/>
    <col min="15343" max="15343" width="4.6640625" style="110" customWidth="1"/>
    <col min="15344" max="15353" width="9" style="110"/>
    <col min="15354" max="15355" width="4.6640625" style="110" customWidth="1"/>
    <col min="15356" max="15365" width="9" style="110"/>
    <col min="15366" max="15366" width="4.44140625" style="110" customWidth="1"/>
    <col min="15367" max="15598" width="9" style="110"/>
    <col min="15599" max="15599" width="4.6640625" style="110" customWidth="1"/>
    <col min="15600" max="15609" width="9" style="110"/>
    <col min="15610" max="15611" width="4.6640625" style="110" customWidth="1"/>
    <col min="15612" max="15621" width="9" style="110"/>
    <col min="15622" max="15622" width="4.44140625" style="110" customWidth="1"/>
    <col min="15623" max="15854" width="9" style="110"/>
    <col min="15855" max="15855" width="4.6640625" style="110" customWidth="1"/>
    <col min="15856" max="15865" width="9" style="110"/>
    <col min="15866" max="15867" width="4.6640625" style="110" customWidth="1"/>
    <col min="15868" max="15877" width="9" style="110"/>
    <col min="15878" max="15878" width="4.44140625" style="110" customWidth="1"/>
    <col min="15879" max="16110" width="9" style="110"/>
    <col min="16111" max="16111" width="4.6640625" style="110" customWidth="1"/>
    <col min="16112" max="16121" width="9" style="110"/>
    <col min="16122" max="16123" width="4.6640625" style="110" customWidth="1"/>
    <col min="16124" max="16133" width="9" style="110"/>
    <col min="16134" max="16134" width="4.44140625" style="110" customWidth="1"/>
    <col min="16135" max="16384" width="9" style="110"/>
  </cols>
  <sheetData>
    <row r="1" spans="2:42" s="98" customFormat="1"/>
    <row r="2" spans="2:42" s="98" customFormat="1"/>
    <row r="3" spans="2:42" s="98" customFormat="1" ht="27.9" customHeight="1">
      <c r="B3" s="203" t="str">
        <f>リスト!$Z$1</f>
        <v>第44回北区陸上記録会</v>
      </c>
      <c r="C3" s="204"/>
      <c r="D3" s="204"/>
      <c r="E3" s="204"/>
      <c r="F3" s="204"/>
      <c r="G3" s="204"/>
      <c r="H3" s="204"/>
      <c r="I3" s="204"/>
      <c r="J3" s="204"/>
      <c r="K3" s="205"/>
      <c r="M3" s="203" t="str">
        <f>リスト!$Z$1</f>
        <v>第44回北区陸上記録会</v>
      </c>
      <c r="N3" s="204"/>
      <c r="O3" s="204"/>
      <c r="P3" s="204"/>
      <c r="Q3" s="204"/>
      <c r="R3" s="204"/>
      <c r="S3" s="204"/>
      <c r="T3" s="204"/>
      <c r="U3" s="204"/>
      <c r="V3" s="205"/>
    </row>
    <row r="4" spans="2:42" s="98" customFormat="1" ht="27.9" customHeight="1">
      <c r="B4" s="206"/>
      <c r="C4" s="207"/>
      <c r="D4" s="207"/>
      <c r="E4" s="207"/>
      <c r="F4" s="207"/>
      <c r="G4" s="207"/>
      <c r="H4" s="207"/>
      <c r="I4" s="207"/>
      <c r="J4" s="207"/>
      <c r="K4" s="208"/>
      <c r="M4" s="206"/>
      <c r="N4" s="207"/>
      <c r="O4" s="207"/>
      <c r="P4" s="207"/>
      <c r="Q4" s="207"/>
      <c r="R4" s="207"/>
      <c r="S4" s="207"/>
      <c r="T4" s="207"/>
      <c r="U4" s="207"/>
      <c r="V4" s="208"/>
    </row>
    <row r="5" spans="2:42" s="98" customFormat="1" ht="27.9" customHeight="1">
      <c r="B5" s="206"/>
      <c r="C5" s="207"/>
      <c r="D5" s="207"/>
      <c r="E5" s="207"/>
      <c r="F5" s="207"/>
      <c r="G5" s="207"/>
      <c r="H5" s="207"/>
      <c r="I5" s="207"/>
      <c r="J5" s="207"/>
      <c r="K5" s="208"/>
      <c r="M5" s="206"/>
      <c r="N5" s="207"/>
      <c r="O5" s="207"/>
      <c r="P5" s="207"/>
      <c r="Q5" s="207"/>
      <c r="R5" s="207"/>
      <c r="S5" s="207"/>
      <c r="T5" s="207"/>
      <c r="U5" s="207"/>
      <c r="V5" s="208"/>
    </row>
    <row r="6" spans="2:42" s="98" customFormat="1" ht="27.9" customHeight="1">
      <c r="B6" s="206"/>
      <c r="C6" s="207"/>
      <c r="D6" s="207"/>
      <c r="E6" s="207"/>
      <c r="F6" s="207"/>
      <c r="G6" s="207"/>
      <c r="H6" s="207"/>
      <c r="I6" s="207"/>
      <c r="J6" s="207"/>
      <c r="K6" s="208"/>
      <c r="M6" s="206"/>
      <c r="N6" s="207"/>
      <c r="O6" s="207"/>
      <c r="P6" s="207"/>
      <c r="Q6" s="207"/>
      <c r="R6" s="207"/>
      <c r="S6" s="207"/>
      <c r="T6" s="207"/>
      <c r="U6" s="207"/>
      <c r="V6" s="208"/>
      <c r="AA6" s="209" t="s">
        <v>277</v>
      </c>
      <c r="AB6" s="210"/>
      <c r="AC6" s="210"/>
      <c r="AD6" s="210"/>
      <c r="AE6" s="210"/>
      <c r="AF6" s="210"/>
      <c r="AG6" s="210"/>
      <c r="AH6" s="210"/>
      <c r="AI6" s="210"/>
      <c r="AJ6" s="210"/>
      <c r="AK6" s="210"/>
      <c r="AL6" s="210"/>
      <c r="AM6" s="210"/>
      <c r="AN6" s="210"/>
      <c r="AO6" s="210"/>
      <c r="AP6" s="99" t="s">
        <v>278</v>
      </c>
    </row>
    <row r="7" spans="2:42" s="98" customFormat="1" ht="27.9" customHeight="1">
      <c r="B7" s="100"/>
      <c r="C7" s="212" t="s">
        <v>279</v>
      </c>
      <c r="D7" s="212"/>
      <c r="E7" s="212"/>
      <c r="F7" s="212"/>
      <c r="G7" s="212"/>
      <c r="H7" s="212"/>
      <c r="I7" s="212"/>
      <c r="J7" s="212"/>
      <c r="K7" s="101"/>
      <c r="M7" s="100"/>
      <c r="N7" s="212" t="s">
        <v>279</v>
      </c>
      <c r="O7" s="212"/>
      <c r="P7" s="212"/>
      <c r="Q7" s="212"/>
      <c r="R7" s="212"/>
      <c r="S7" s="212"/>
      <c r="T7" s="212"/>
      <c r="U7" s="212"/>
      <c r="V7" s="101"/>
      <c r="AA7" s="210"/>
      <c r="AB7" s="210"/>
      <c r="AC7" s="210"/>
      <c r="AD7" s="210"/>
      <c r="AE7" s="210"/>
      <c r="AF7" s="210"/>
      <c r="AG7" s="210"/>
      <c r="AH7" s="210"/>
      <c r="AI7" s="210"/>
      <c r="AJ7" s="210"/>
      <c r="AK7" s="210"/>
      <c r="AL7" s="210"/>
      <c r="AM7" s="210"/>
      <c r="AN7" s="210"/>
      <c r="AO7" s="210"/>
      <c r="AP7" s="99" t="s">
        <v>279</v>
      </c>
    </row>
    <row r="8" spans="2:42" s="98" customFormat="1" ht="27.9" customHeight="1">
      <c r="B8" s="100"/>
      <c r="C8" s="212"/>
      <c r="D8" s="212"/>
      <c r="E8" s="212"/>
      <c r="F8" s="212"/>
      <c r="G8" s="212"/>
      <c r="H8" s="212"/>
      <c r="I8" s="212"/>
      <c r="J8" s="212"/>
      <c r="K8" s="101"/>
      <c r="M8" s="100"/>
      <c r="N8" s="212"/>
      <c r="O8" s="212"/>
      <c r="P8" s="212"/>
      <c r="Q8" s="212"/>
      <c r="R8" s="212"/>
      <c r="S8" s="212"/>
      <c r="T8" s="212"/>
      <c r="U8" s="212"/>
      <c r="V8" s="101"/>
      <c r="AA8" s="210"/>
      <c r="AB8" s="210"/>
      <c r="AC8" s="210"/>
      <c r="AD8" s="210"/>
      <c r="AE8" s="210"/>
      <c r="AF8" s="210"/>
      <c r="AG8" s="210"/>
      <c r="AH8" s="210"/>
      <c r="AI8" s="210"/>
      <c r="AJ8" s="210"/>
      <c r="AK8" s="210"/>
      <c r="AL8" s="210"/>
      <c r="AM8" s="210"/>
      <c r="AN8" s="210"/>
      <c r="AO8" s="210"/>
      <c r="AP8" s="99" t="s">
        <v>473</v>
      </c>
    </row>
    <row r="9" spans="2:42" s="98" customFormat="1" ht="27.9" customHeight="1">
      <c r="B9" s="100"/>
      <c r="C9" s="212"/>
      <c r="D9" s="212"/>
      <c r="E9" s="212"/>
      <c r="F9" s="212"/>
      <c r="G9" s="212"/>
      <c r="H9" s="212"/>
      <c r="I9" s="212"/>
      <c r="J9" s="212"/>
      <c r="K9" s="101"/>
      <c r="M9" s="100"/>
      <c r="N9" s="212"/>
      <c r="O9" s="212"/>
      <c r="P9" s="212"/>
      <c r="Q9" s="212"/>
      <c r="R9" s="212"/>
      <c r="S9" s="212"/>
      <c r="T9" s="212"/>
      <c r="U9" s="212"/>
      <c r="V9" s="101"/>
      <c r="AA9" s="210"/>
      <c r="AB9" s="210"/>
      <c r="AC9" s="210"/>
      <c r="AD9" s="210"/>
      <c r="AE9" s="210"/>
      <c r="AF9" s="210"/>
      <c r="AG9" s="210"/>
      <c r="AH9" s="210"/>
      <c r="AI9" s="210"/>
      <c r="AJ9" s="210"/>
      <c r="AK9" s="210"/>
      <c r="AL9" s="210"/>
      <c r="AM9" s="210"/>
      <c r="AN9" s="210"/>
      <c r="AO9" s="210"/>
    </row>
    <row r="10" spans="2:42" s="98" customFormat="1" ht="27.9" customHeight="1">
      <c r="B10" s="100"/>
      <c r="C10" s="212"/>
      <c r="D10" s="212"/>
      <c r="E10" s="212"/>
      <c r="F10" s="212"/>
      <c r="G10" s="212"/>
      <c r="H10" s="212"/>
      <c r="I10" s="212"/>
      <c r="J10" s="212"/>
      <c r="K10" s="101"/>
      <c r="M10" s="100"/>
      <c r="N10" s="212"/>
      <c r="O10" s="212"/>
      <c r="P10" s="212"/>
      <c r="Q10" s="212"/>
      <c r="R10" s="212"/>
      <c r="S10" s="212"/>
      <c r="T10" s="212"/>
      <c r="U10" s="212"/>
      <c r="V10" s="101"/>
      <c r="AA10" s="210"/>
      <c r="AB10" s="210"/>
      <c r="AC10" s="210"/>
      <c r="AD10" s="210"/>
      <c r="AE10" s="210"/>
      <c r="AF10" s="210"/>
      <c r="AG10" s="210"/>
      <c r="AH10" s="210"/>
      <c r="AI10" s="210"/>
      <c r="AJ10" s="210"/>
      <c r="AK10" s="210"/>
      <c r="AL10" s="210"/>
      <c r="AM10" s="210"/>
      <c r="AN10" s="210"/>
      <c r="AO10" s="210"/>
    </row>
    <row r="11" spans="2:42" s="98" customFormat="1" ht="13.2" customHeight="1" thickBot="1">
      <c r="B11" s="100"/>
      <c r="K11" s="101"/>
      <c r="M11" s="100"/>
      <c r="V11" s="101"/>
      <c r="AA11" s="211"/>
      <c r="AB11" s="211"/>
      <c r="AC11" s="211"/>
      <c r="AD11" s="211"/>
      <c r="AE11" s="211"/>
      <c r="AF11" s="211"/>
      <c r="AG11" s="211"/>
      <c r="AH11" s="211"/>
      <c r="AI11" s="211"/>
      <c r="AJ11" s="211"/>
      <c r="AK11" s="211"/>
      <c r="AL11" s="211"/>
      <c r="AM11" s="211"/>
      <c r="AN11" s="211"/>
      <c r="AO11" s="211"/>
    </row>
    <row r="12" spans="2:42" s="98" customFormat="1" ht="36.9" customHeight="1" thickTop="1">
      <c r="B12" s="102"/>
      <c r="C12" s="188" t="s">
        <v>280</v>
      </c>
      <c r="D12" s="188"/>
      <c r="E12" s="190" t="str">
        <f>$AB$12</f>
        <v>〇〇〇〇〇中学</v>
      </c>
      <c r="F12" s="190"/>
      <c r="G12" s="190"/>
      <c r="H12" s="190"/>
      <c r="I12" s="190"/>
      <c r="J12" s="190"/>
      <c r="K12" s="103"/>
      <c r="M12" s="102"/>
      <c r="N12" s="188" t="s">
        <v>280</v>
      </c>
      <c r="O12" s="188"/>
      <c r="P12" s="190" t="str">
        <f>$AB$12</f>
        <v>〇〇〇〇〇中学</v>
      </c>
      <c r="Q12" s="190"/>
      <c r="R12" s="190"/>
      <c r="S12" s="190"/>
      <c r="T12" s="190"/>
      <c r="U12" s="190"/>
      <c r="V12" s="103"/>
      <c r="AB12" s="192" t="s">
        <v>283</v>
      </c>
      <c r="AC12" s="193"/>
      <c r="AD12" s="193"/>
      <c r="AE12" s="193"/>
      <c r="AF12" s="193"/>
      <c r="AG12" s="193"/>
      <c r="AH12" s="193"/>
      <c r="AI12" s="193"/>
      <c r="AJ12" s="193"/>
      <c r="AK12" s="193"/>
      <c r="AL12" s="193"/>
      <c r="AM12" s="193"/>
      <c r="AN12" s="194"/>
    </row>
    <row r="13" spans="2:42" s="98" customFormat="1" ht="36.9" customHeight="1" thickBot="1">
      <c r="B13" s="102"/>
      <c r="C13" s="189"/>
      <c r="D13" s="189"/>
      <c r="E13" s="191"/>
      <c r="F13" s="191"/>
      <c r="G13" s="191"/>
      <c r="H13" s="191"/>
      <c r="I13" s="191"/>
      <c r="J13" s="191"/>
      <c r="K13" s="103"/>
      <c r="M13" s="102"/>
      <c r="N13" s="189"/>
      <c r="O13" s="189"/>
      <c r="P13" s="191"/>
      <c r="Q13" s="191"/>
      <c r="R13" s="191"/>
      <c r="S13" s="191"/>
      <c r="T13" s="191"/>
      <c r="U13" s="191"/>
      <c r="V13" s="103"/>
      <c r="AB13" s="195"/>
      <c r="AC13" s="196"/>
      <c r="AD13" s="196"/>
      <c r="AE13" s="196"/>
      <c r="AF13" s="196"/>
      <c r="AG13" s="196"/>
      <c r="AH13" s="196"/>
      <c r="AI13" s="196"/>
      <c r="AJ13" s="196"/>
      <c r="AK13" s="196"/>
      <c r="AL13" s="196"/>
      <c r="AM13" s="196"/>
      <c r="AN13" s="197"/>
    </row>
    <row r="14" spans="2:42" s="98" customFormat="1" ht="27.6" customHeight="1">
      <c r="B14" s="102"/>
      <c r="C14" s="104"/>
      <c r="D14" s="201" t="s">
        <v>281</v>
      </c>
      <c r="E14" s="201"/>
      <c r="F14" s="201"/>
      <c r="G14" s="201"/>
      <c r="H14" s="201"/>
      <c r="I14" s="201"/>
      <c r="J14" s="134"/>
      <c r="K14" s="103"/>
      <c r="M14" s="102"/>
      <c r="N14" s="104"/>
      <c r="O14" s="201" t="s">
        <v>281</v>
      </c>
      <c r="P14" s="201"/>
      <c r="Q14" s="201"/>
      <c r="R14" s="201"/>
      <c r="S14" s="201"/>
      <c r="T14" s="201"/>
      <c r="U14" s="134"/>
      <c r="V14" s="103"/>
      <c r="AB14" s="195"/>
      <c r="AC14" s="196"/>
      <c r="AD14" s="196"/>
      <c r="AE14" s="196"/>
      <c r="AF14" s="196"/>
      <c r="AG14" s="196"/>
      <c r="AH14" s="196"/>
      <c r="AI14" s="196"/>
      <c r="AJ14" s="196"/>
      <c r="AK14" s="196"/>
      <c r="AL14" s="196"/>
      <c r="AM14" s="196"/>
      <c r="AN14" s="197"/>
    </row>
    <row r="15" spans="2:42" s="98" customFormat="1" ht="27.6" customHeight="1">
      <c r="B15" s="105"/>
      <c r="C15" s="106"/>
      <c r="D15" s="202"/>
      <c r="E15" s="202"/>
      <c r="F15" s="202"/>
      <c r="G15" s="202"/>
      <c r="H15" s="202"/>
      <c r="I15" s="202"/>
      <c r="J15" s="133"/>
      <c r="K15" s="107"/>
      <c r="M15" s="105"/>
      <c r="N15" s="106"/>
      <c r="O15" s="202"/>
      <c r="P15" s="202"/>
      <c r="Q15" s="202"/>
      <c r="R15" s="202"/>
      <c r="S15" s="202"/>
      <c r="T15" s="202"/>
      <c r="U15" s="133"/>
      <c r="V15" s="107"/>
      <c r="AB15" s="195"/>
      <c r="AC15" s="196"/>
      <c r="AD15" s="196"/>
      <c r="AE15" s="196"/>
      <c r="AF15" s="196"/>
      <c r="AG15" s="196"/>
      <c r="AH15" s="196"/>
      <c r="AI15" s="196"/>
      <c r="AJ15" s="196"/>
      <c r="AK15" s="196"/>
      <c r="AL15" s="196"/>
      <c r="AM15" s="196"/>
      <c r="AN15" s="197"/>
    </row>
    <row r="16" spans="2:42" s="98" customFormat="1" ht="8.1" customHeight="1" thickBot="1">
      <c r="AB16" s="198"/>
      <c r="AC16" s="199"/>
      <c r="AD16" s="199"/>
      <c r="AE16" s="199"/>
      <c r="AF16" s="199"/>
      <c r="AG16" s="199"/>
      <c r="AH16" s="199"/>
      <c r="AI16" s="199"/>
      <c r="AJ16" s="199"/>
      <c r="AK16" s="199"/>
      <c r="AL16" s="199"/>
      <c r="AM16" s="199"/>
      <c r="AN16" s="200"/>
    </row>
    <row r="17" spans="2:45" s="98" customFormat="1" ht="27.9" customHeight="1" thickTop="1">
      <c r="B17" s="203" t="str">
        <f>リスト!$Z$1</f>
        <v>第44回北区陸上記録会</v>
      </c>
      <c r="C17" s="204"/>
      <c r="D17" s="204"/>
      <c r="E17" s="204"/>
      <c r="F17" s="204"/>
      <c r="G17" s="204"/>
      <c r="H17" s="204"/>
      <c r="I17" s="204"/>
      <c r="J17" s="204"/>
      <c r="K17" s="205"/>
      <c r="M17" s="203" t="str">
        <f>リスト!$Z$1</f>
        <v>第44回北区陸上記録会</v>
      </c>
      <c r="N17" s="204"/>
      <c r="O17" s="204"/>
      <c r="P17" s="204"/>
      <c r="Q17" s="204"/>
      <c r="R17" s="204"/>
      <c r="S17" s="204"/>
      <c r="T17" s="204"/>
      <c r="U17" s="204"/>
      <c r="V17" s="205"/>
    </row>
    <row r="18" spans="2:45" s="98" customFormat="1" ht="27.9" customHeight="1">
      <c r="B18" s="206"/>
      <c r="C18" s="207"/>
      <c r="D18" s="207"/>
      <c r="E18" s="207"/>
      <c r="F18" s="207"/>
      <c r="G18" s="207"/>
      <c r="H18" s="207"/>
      <c r="I18" s="207"/>
      <c r="J18" s="207"/>
      <c r="K18" s="208"/>
      <c r="M18" s="206"/>
      <c r="N18" s="207"/>
      <c r="O18" s="207"/>
      <c r="P18" s="207"/>
      <c r="Q18" s="207"/>
      <c r="R18" s="207"/>
      <c r="S18" s="207"/>
      <c r="T18" s="207"/>
      <c r="U18" s="207"/>
      <c r="V18" s="208"/>
    </row>
    <row r="19" spans="2:45" s="98" customFormat="1" ht="27.9" customHeight="1">
      <c r="B19" s="206"/>
      <c r="C19" s="207"/>
      <c r="D19" s="207"/>
      <c r="E19" s="207"/>
      <c r="F19" s="207"/>
      <c r="G19" s="207"/>
      <c r="H19" s="207"/>
      <c r="I19" s="207"/>
      <c r="J19" s="207"/>
      <c r="K19" s="208"/>
      <c r="M19" s="206"/>
      <c r="N19" s="207"/>
      <c r="O19" s="207"/>
      <c r="P19" s="207"/>
      <c r="Q19" s="207"/>
      <c r="R19" s="207"/>
      <c r="S19" s="207"/>
      <c r="T19" s="207"/>
      <c r="U19" s="207"/>
      <c r="V19" s="208"/>
    </row>
    <row r="20" spans="2:45" s="98" customFormat="1" ht="27.9" customHeight="1">
      <c r="B20" s="206"/>
      <c r="C20" s="207"/>
      <c r="D20" s="207"/>
      <c r="E20" s="207"/>
      <c r="F20" s="207"/>
      <c r="G20" s="207"/>
      <c r="H20" s="207"/>
      <c r="I20" s="207"/>
      <c r="J20" s="207"/>
      <c r="K20" s="208"/>
      <c r="M20" s="206"/>
      <c r="N20" s="207"/>
      <c r="O20" s="207"/>
      <c r="P20" s="207"/>
      <c r="Q20" s="207"/>
      <c r="R20" s="207"/>
      <c r="S20" s="207"/>
      <c r="T20" s="207"/>
      <c r="U20" s="207"/>
      <c r="V20" s="208"/>
    </row>
    <row r="21" spans="2:45" s="98" customFormat="1" ht="27.9" customHeight="1">
      <c r="B21" s="100"/>
      <c r="C21" s="212" t="s">
        <v>279</v>
      </c>
      <c r="D21" s="212"/>
      <c r="E21" s="212"/>
      <c r="F21" s="212"/>
      <c r="G21" s="212"/>
      <c r="H21" s="212"/>
      <c r="I21" s="212"/>
      <c r="J21" s="212"/>
      <c r="K21" s="101"/>
      <c r="M21" s="100"/>
      <c r="N21" s="212" t="s">
        <v>279</v>
      </c>
      <c r="O21" s="212"/>
      <c r="P21" s="212"/>
      <c r="Q21" s="212"/>
      <c r="R21" s="212"/>
      <c r="S21" s="212"/>
      <c r="T21" s="212"/>
      <c r="U21" s="212"/>
      <c r="V21" s="101"/>
    </row>
    <row r="22" spans="2:45" s="98" customFormat="1" ht="27.9" customHeight="1">
      <c r="B22" s="100"/>
      <c r="C22" s="212"/>
      <c r="D22" s="212"/>
      <c r="E22" s="212"/>
      <c r="F22" s="212"/>
      <c r="G22" s="212"/>
      <c r="H22" s="212"/>
      <c r="I22" s="212"/>
      <c r="J22" s="212"/>
      <c r="K22" s="101"/>
      <c r="M22" s="100"/>
      <c r="N22" s="212"/>
      <c r="O22" s="212"/>
      <c r="P22" s="212"/>
      <c r="Q22" s="212"/>
      <c r="R22" s="212"/>
      <c r="S22" s="212"/>
      <c r="T22" s="212"/>
      <c r="U22" s="212"/>
      <c r="V22" s="101"/>
    </row>
    <row r="23" spans="2:45" s="98" customFormat="1" ht="27.9" customHeight="1">
      <c r="B23" s="100"/>
      <c r="C23" s="212"/>
      <c r="D23" s="212"/>
      <c r="E23" s="212"/>
      <c r="F23" s="212"/>
      <c r="G23" s="212"/>
      <c r="H23" s="212"/>
      <c r="I23" s="212"/>
      <c r="J23" s="212"/>
      <c r="K23" s="101"/>
      <c r="M23" s="100"/>
      <c r="N23" s="212"/>
      <c r="O23" s="212"/>
      <c r="P23" s="212"/>
      <c r="Q23" s="212"/>
      <c r="R23" s="212"/>
      <c r="S23" s="212"/>
      <c r="T23" s="212"/>
      <c r="U23" s="212"/>
      <c r="V23" s="101"/>
    </row>
    <row r="24" spans="2:45" s="98" customFormat="1" ht="27.9" customHeight="1">
      <c r="B24" s="100"/>
      <c r="C24" s="212"/>
      <c r="D24" s="212"/>
      <c r="E24" s="212"/>
      <c r="F24" s="212"/>
      <c r="G24" s="212"/>
      <c r="H24" s="212"/>
      <c r="I24" s="212"/>
      <c r="J24" s="212"/>
      <c r="K24" s="101"/>
      <c r="M24" s="100"/>
      <c r="N24" s="212"/>
      <c r="O24" s="212"/>
      <c r="P24" s="212"/>
      <c r="Q24" s="212"/>
      <c r="R24" s="212"/>
      <c r="S24" s="212"/>
      <c r="T24" s="212"/>
      <c r="U24" s="212"/>
      <c r="V24" s="101"/>
      <c r="AN24" s="111" t="s">
        <v>282</v>
      </c>
      <c r="AO24" s="108"/>
      <c r="AQ24" s="213" t="s">
        <v>474</v>
      </c>
      <c r="AR24" s="214"/>
      <c r="AS24" s="215"/>
    </row>
    <row r="25" spans="2:45" s="98" customFormat="1" ht="13.2" customHeight="1">
      <c r="B25" s="100"/>
      <c r="K25" s="101"/>
      <c r="M25" s="100"/>
      <c r="V25" s="101"/>
      <c r="AQ25" s="216"/>
      <c r="AR25" s="217"/>
      <c r="AS25" s="218"/>
    </row>
    <row r="26" spans="2:45" s="98" customFormat="1" ht="36.9" customHeight="1">
      <c r="B26" s="102"/>
      <c r="C26" s="188" t="s">
        <v>280</v>
      </c>
      <c r="D26" s="188"/>
      <c r="E26" s="190" t="str">
        <f>$AB$12</f>
        <v>〇〇〇〇〇中学</v>
      </c>
      <c r="F26" s="190"/>
      <c r="G26" s="190"/>
      <c r="H26" s="190"/>
      <c r="I26" s="190"/>
      <c r="J26" s="190"/>
      <c r="K26" s="103"/>
      <c r="M26" s="102"/>
      <c r="N26" s="188" t="s">
        <v>280</v>
      </c>
      <c r="O26" s="188"/>
      <c r="P26" s="190" t="str">
        <f>$AB$12</f>
        <v>〇〇〇〇〇中学</v>
      </c>
      <c r="Q26" s="190"/>
      <c r="R26" s="190"/>
      <c r="S26" s="190"/>
      <c r="T26" s="190"/>
      <c r="U26" s="190"/>
      <c r="V26" s="103"/>
      <c r="AQ26" s="216"/>
      <c r="AR26" s="217"/>
      <c r="AS26" s="218"/>
    </row>
    <row r="27" spans="2:45" s="98" customFormat="1" ht="36.9" customHeight="1" thickBot="1">
      <c r="B27" s="102"/>
      <c r="C27" s="189"/>
      <c r="D27" s="189"/>
      <c r="E27" s="191"/>
      <c r="F27" s="191"/>
      <c r="G27" s="191"/>
      <c r="H27" s="191"/>
      <c r="I27" s="191"/>
      <c r="J27" s="191"/>
      <c r="K27" s="103"/>
      <c r="M27" s="102"/>
      <c r="N27" s="189"/>
      <c r="O27" s="189"/>
      <c r="P27" s="191"/>
      <c r="Q27" s="191"/>
      <c r="R27" s="191"/>
      <c r="S27" s="191"/>
      <c r="T27" s="191"/>
      <c r="U27" s="191"/>
      <c r="V27" s="103"/>
      <c r="AQ27" s="216"/>
      <c r="AR27" s="217"/>
      <c r="AS27" s="218"/>
    </row>
    <row r="28" spans="2:45" s="98" customFormat="1" ht="27.6" customHeight="1">
      <c r="B28" s="102"/>
      <c r="C28" s="104"/>
      <c r="D28" s="201" t="s">
        <v>281</v>
      </c>
      <c r="E28" s="201"/>
      <c r="F28" s="201"/>
      <c r="G28" s="201"/>
      <c r="H28" s="201"/>
      <c r="I28" s="201"/>
      <c r="J28" s="134"/>
      <c r="K28" s="103"/>
      <c r="M28" s="102"/>
      <c r="N28" s="104"/>
      <c r="O28" s="201" t="s">
        <v>281</v>
      </c>
      <c r="P28" s="201"/>
      <c r="Q28" s="201"/>
      <c r="R28" s="201"/>
      <c r="S28" s="201"/>
      <c r="T28" s="201"/>
      <c r="U28" s="134"/>
      <c r="V28" s="103"/>
      <c r="AQ28" s="219"/>
      <c r="AR28" s="220"/>
      <c r="AS28" s="221"/>
    </row>
    <row r="29" spans="2:45" s="98" customFormat="1" ht="27.6" customHeight="1">
      <c r="B29" s="105"/>
      <c r="C29" s="106"/>
      <c r="D29" s="202"/>
      <c r="E29" s="202"/>
      <c r="F29" s="202"/>
      <c r="G29" s="202"/>
      <c r="H29" s="202"/>
      <c r="I29" s="202"/>
      <c r="J29" s="133"/>
      <c r="K29" s="107"/>
      <c r="M29" s="105"/>
      <c r="N29" s="106"/>
      <c r="O29" s="202"/>
      <c r="P29" s="202"/>
      <c r="Q29" s="202"/>
      <c r="R29" s="202"/>
      <c r="S29" s="202"/>
      <c r="T29" s="202"/>
      <c r="U29" s="133"/>
      <c r="V29" s="107"/>
    </row>
    <row r="30" spans="2:45" s="98" customFormat="1" ht="8.1" customHeight="1"/>
    <row r="31" spans="2:45" s="98" customFormat="1" ht="27.9" customHeight="1">
      <c r="B31" s="203" t="str">
        <f>リスト!$Z$1</f>
        <v>第44回北区陸上記録会</v>
      </c>
      <c r="C31" s="204"/>
      <c r="D31" s="204"/>
      <c r="E31" s="204"/>
      <c r="F31" s="204"/>
      <c r="G31" s="204"/>
      <c r="H31" s="204"/>
      <c r="I31" s="204"/>
      <c r="J31" s="204"/>
      <c r="K31" s="205"/>
      <c r="M31" s="203" t="str">
        <f>リスト!$Z$1</f>
        <v>第44回北区陸上記録会</v>
      </c>
      <c r="N31" s="204"/>
      <c r="O31" s="204"/>
      <c r="P31" s="204"/>
      <c r="Q31" s="204"/>
      <c r="R31" s="204"/>
      <c r="S31" s="204"/>
      <c r="T31" s="204"/>
      <c r="U31" s="204"/>
      <c r="V31" s="205"/>
    </row>
    <row r="32" spans="2:45" s="98" customFormat="1" ht="27.9" customHeight="1">
      <c r="B32" s="206"/>
      <c r="C32" s="207"/>
      <c r="D32" s="207"/>
      <c r="E32" s="207"/>
      <c r="F32" s="207"/>
      <c r="G32" s="207"/>
      <c r="H32" s="207"/>
      <c r="I32" s="207"/>
      <c r="J32" s="207"/>
      <c r="K32" s="208"/>
      <c r="M32" s="206"/>
      <c r="N32" s="207"/>
      <c r="O32" s="207"/>
      <c r="P32" s="207"/>
      <c r="Q32" s="207"/>
      <c r="R32" s="207"/>
      <c r="S32" s="207"/>
      <c r="T32" s="207"/>
      <c r="U32" s="207"/>
      <c r="V32" s="208"/>
    </row>
    <row r="33" spans="2:38" s="98" customFormat="1" ht="27.9" customHeight="1">
      <c r="B33" s="206"/>
      <c r="C33" s="207"/>
      <c r="D33" s="207"/>
      <c r="E33" s="207"/>
      <c r="F33" s="207"/>
      <c r="G33" s="207"/>
      <c r="H33" s="207"/>
      <c r="I33" s="207"/>
      <c r="J33" s="207"/>
      <c r="K33" s="208"/>
      <c r="M33" s="206"/>
      <c r="N33" s="207"/>
      <c r="O33" s="207"/>
      <c r="P33" s="207"/>
      <c r="Q33" s="207"/>
      <c r="R33" s="207"/>
      <c r="S33" s="207"/>
      <c r="T33" s="207"/>
      <c r="U33" s="207"/>
      <c r="V33" s="208"/>
    </row>
    <row r="34" spans="2:38" s="98" customFormat="1" ht="27.9" customHeight="1">
      <c r="B34" s="206"/>
      <c r="C34" s="207"/>
      <c r="D34" s="207"/>
      <c r="E34" s="207"/>
      <c r="F34" s="207"/>
      <c r="G34" s="207"/>
      <c r="H34" s="207"/>
      <c r="I34" s="207"/>
      <c r="J34" s="207"/>
      <c r="K34" s="208"/>
      <c r="M34" s="206"/>
      <c r="N34" s="207"/>
      <c r="O34" s="207"/>
      <c r="P34" s="207"/>
      <c r="Q34" s="207"/>
      <c r="R34" s="207"/>
      <c r="S34" s="207"/>
      <c r="T34" s="207"/>
      <c r="U34" s="207"/>
      <c r="V34" s="208"/>
    </row>
    <row r="35" spans="2:38" s="98" customFormat="1" ht="27.9" customHeight="1">
      <c r="B35" s="100"/>
      <c r="C35" s="212" t="s">
        <v>279</v>
      </c>
      <c r="D35" s="212"/>
      <c r="E35" s="212"/>
      <c r="F35" s="212"/>
      <c r="G35" s="212"/>
      <c r="H35" s="212"/>
      <c r="I35" s="212"/>
      <c r="J35" s="212"/>
      <c r="K35" s="101"/>
      <c r="M35" s="100"/>
      <c r="N35" s="212" t="s">
        <v>279</v>
      </c>
      <c r="O35" s="212"/>
      <c r="P35" s="212"/>
      <c r="Q35" s="212"/>
      <c r="R35" s="212"/>
      <c r="S35" s="212"/>
      <c r="T35" s="212"/>
      <c r="U35" s="212"/>
      <c r="V35" s="101"/>
      <c r="AL35" s="109"/>
    </row>
    <row r="36" spans="2:38" s="98" customFormat="1" ht="27.9" customHeight="1">
      <c r="B36" s="100"/>
      <c r="C36" s="212"/>
      <c r="D36" s="212"/>
      <c r="E36" s="212"/>
      <c r="F36" s="212"/>
      <c r="G36" s="212"/>
      <c r="H36" s="212"/>
      <c r="I36" s="212"/>
      <c r="J36" s="212"/>
      <c r="K36" s="101"/>
      <c r="M36" s="100"/>
      <c r="N36" s="212"/>
      <c r="O36" s="212"/>
      <c r="P36" s="212"/>
      <c r="Q36" s="212"/>
      <c r="R36" s="212"/>
      <c r="S36" s="212"/>
      <c r="T36" s="212"/>
      <c r="U36" s="212"/>
      <c r="V36" s="101"/>
    </row>
    <row r="37" spans="2:38" s="98" customFormat="1" ht="27.9" customHeight="1">
      <c r="B37" s="100"/>
      <c r="C37" s="212"/>
      <c r="D37" s="212"/>
      <c r="E37" s="212"/>
      <c r="F37" s="212"/>
      <c r="G37" s="212"/>
      <c r="H37" s="212"/>
      <c r="I37" s="212"/>
      <c r="J37" s="212"/>
      <c r="K37" s="101"/>
      <c r="M37" s="100"/>
      <c r="N37" s="212"/>
      <c r="O37" s="212"/>
      <c r="P37" s="212"/>
      <c r="Q37" s="212"/>
      <c r="R37" s="212"/>
      <c r="S37" s="212"/>
      <c r="T37" s="212"/>
      <c r="U37" s="212"/>
      <c r="V37" s="101"/>
    </row>
    <row r="38" spans="2:38" s="98" customFormat="1" ht="27.9" customHeight="1">
      <c r="B38" s="100"/>
      <c r="C38" s="212"/>
      <c r="D38" s="212"/>
      <c r="E38" s="212"/>
      <c r="F38" s="212"/>
      <c r="G38" s="212"/>
      <c r="H38" s="212"/>
      <c r="I38" s="212"/>
      <c r="J38" s="212"/>
      <c r="K38" s="101"/>
      <c r="M38" s="100"/>
      <c r="N38" s="212"/>
      <c r="O38" s="212"/>
      <c r="P38" s="212"/>
      <c r="Q38" s="212"/>
      <c r="R38" s="212"/>
      <c r="S38" s="212"/>
      <c r="T38" s="212"/>
      <c r="U38" s="212"/>
      <c r="V38" s="101"/>
    </row>
    <row r="39" spans="2:38" s="98" customFormat="1" ht="13.2" customHeight="1">
      <c r="B39" s="100"/>
      <c r="K39" s="101"/>
      <c r="M39" s="100"/>
      <c r="V39" s="101"/>
    </row>
    <row r="40" spans="2:38" s="98" customFormat="1" ht="36.9" customHeight="1">
      <c r="B40" s="102"/>
      <c r="C40" s="188" t="s">
        <v>280</v>
      </c>
      <c r="D40" s="188"/>
      <c r="E40" s="190" t="str">
        <f>$AB$12</f>
        <v>〇〇〇〇〇中学</v>
      </c>
      <c r="F40" s="190"/>
      <c r="G40" s="190"/>
      <c r="H40" s="190"/>
      <c r="I40" s="190"/>
      <c r="J40" s="190"/>
      <c r="K40" s="103"/>
      <c r="M40" s="102"/>
      <c r="N40" s="188" t="s">
        <v>280</v>
      </c>
      <c r="O40" s="188"/>
      <c r="P40" s="190" t="str">
        <f>$AB$12</f>
        <v>〇〇〇〇〇中学</v>
      </c>
      <c r="Q40" s="190"/>
      <c r="R40" s="190"/>
      <c r="S40" s="190"/>
      <c r="T40" s="190"/>
      <c r="U40" s="190"/>
      <c r="V40" s="103"/>
    </row>
    <row r="41" spans="2:38" s="98" customFormat="1" ht="36.9" customHeight="1" thickBot="1">
      <c r="B41" s="102"/>
      <c r="C41" s="189"/>
      <c r="D41" s="189"/>
      <c r="E41" s="191"/>
      <c r="F41" s="191"/>
      <c r="G41" s="191"/>
      <c r="H41" s="191"/>
      <c r="I41" s="191"/>
      <c r="J41" s="191"/>
      <c r="K41" s="103"/>
      <c r="M41" s="102"/>
      <c r="N41" s="189"/>
      <c r="O41" s="189"/>
      <c r="P41" s="191"/>
      <c r="Q41" s="191"/>
      <c r="R41" s="191"/>
      <c r="S41" s="191"/>
      <c r="T41" s="191"/>
      <c r="U41" s="191"/>
      <c r="V41" s="103"/>
    </row>
    <row r="42" spans="2:38" s="98" customFormat="1" ht="27.6" customHeight="1">
      <c r="B42" s="102"/>
      <c r="C42" s="104"/>
      <c r="D42" s="201" t="s">
        <v>281</v>
      </c>
      <c r="E42" s="201"/>
      <c r="F42" s="201"/>
      <c r="G42" s="201"/>
      <c r="H42" s="201"/>
      <c r="I42" s="201"/>
      <c r="J42" s="134"/>
      <c r="K42" s="103"/>
      <c r="M42" s="102"/>
      <c r="N42" s="104"/>
      <c r="O42" s="201" t="s">
        <v>281</v>
      </c>
      <c r="P42" s="201"/>
      <c r="Q42" s="201"/>
      <c r="R42" s="201"/>
      <c r="S42" s="201"/>
      <c r="T42" s="201"/>
      <c r="U42" s="134"/>
      <c r="V42" s="103"/>
    </row>
    <row r="43" spans="2:38" s="98" customFormat="1" ht="27.6" customHeight="1">
      <c r="B43" s="105"/>
      <c r="C43" s="106"/>
      <c r="D43" s="202"/>
      <c r="E43" s="202"/>
      <c r="F43" s="202"/>
      <c r="G43" s="202"/>
      <c r="H43" s="202"/>
      <c r="I43" s="202"/>
      <c r="J43" s="133"/>
      <c r="K43" s="107"/>
      <c r="M43" s="105"/>
      <c r="N43" s="106"/>
      <c r="O43" s="202"/>
      <c r="P43" s="202"/>
      <c r="Q43" s="202"/>
      <c r="R43" s="202"/>
      <c r="S43" s="202"/>
      <c r="T43" s="202"/>
      <c r="U43" s="133"/>
      <c r="V43" s="107"/>
    </row>
    <row r="44" spans="2:38" s="98" customFormat="1" ht="8.1" customHeight="1"/>
    <row r="45" spans="2:38" s="98" customFormat="1" ht="27.9" customHeight="1">
      <c r="B45" s="203" t="str">
        <f>リスト!$Z$1</f>
        <v>第44回北区陸上記録会</v>
      </c>
      <c r="C45" s="204"/>
      <c r="D45" s="204"/>
      <c r="E45" s="204"/>
      <c r="F45" s="204"/>
      <c r="G45" s="204"/>
      <c r="H45" s="204"/>
      <c r="I45" s="204"/>
      <c r="J45" s="204"/>
      <c r="K45" s="205"/>
      <c r="M45" s="203" t="str">
        <f>リスト!$Z$1</f>
        <v>第44回北区陸上記録会</v>
      </c>
      <c r="N45" s="204"/>
      <c r="O45" s="204"/>
      <c r="P45" s="204"/>
      <c r="Q45" s="204"/>
      <c r="R45" s="204"/>
      <c r="S45" s="204"/>
      <c r="T45" s="204"/>
      <c r="U45" s="204"/>
      <c r="V45" s="205"/>
    </row>
    <row r="46" spans="2:38" s="98" customFormat="1" ht="27.9" customHeight="1">
      <c r="B46" s="206"/>
      <c r="C46" s="207"/>
      <c r="D46" s="207"/>
      <c r="E46" s="207"/>
      <c r="F46" s="207"/>
      <c r="G46" s="207"/>
      <c r="H46" s="207"/>
      <c r="I46" s="207"/>
      <c r="J46" s="207"/>
      <c r="K46" s="208"/>
      <c r="M46" s="206"/>
      <c r="N46" s="207"/>
      <c r="O46" s="207"/>
      <c r="P46" s="207"/>
      <c r="Q46" s="207"/>
      <c r="R46" s="207"/>
      <c r="S46" s="207"/>
      <c r="T46" s="207"/>
      <c r="U46" s="207"/>
      <c r="V46" s="208"/>
    </row>
    <row r="47" spans="2:38" s="98" customFormat="1" ht="27.9" customHeight="1">
      <c r="B47" s="206"/>
      <c r="C47" s="207"/>
      <c r="D47" s="207"/>
      <c r="E47" s="207"/>
      <c r="F47" s="207"/>
      <c r="G47" s="207"/>
      <c r="H47" s="207"/>
      <c r="I47" s="207"/>
      <c r="J47" s="207"/>
      <c r="K47" s="208"/>
      <c r="M47" s="206"/>
      <c r="N47" s="207"/>
      <c r="O47" s="207"/>
      <c r="P47" s="207"/>
      <c r="Q47" s="207"/>
      <c r="R47" s="207"/>
      <c r="S47" s="207"/>
      <c r="T47" s="207"/>
      <c r="U47" s="207"/>
      <c r="V47" s="208"/>
    </row>
    <row r="48" spans="2:38" s="98" customFormat="1" ht="27.9" customHeight="1">
      <c r="B48" s="206"/>
      <c r="C48" s="207"/>
      <c r="D48" s="207"/>
      <c r="E48" s="207"/>
      <c r="F48" s="207"/>
      <c r="G48" s="207"/>
      <c r="H48" s="207"/>
      <c r="I48" s="207"/>
      <c r="J48" s="207"/>
      <c r="K48" s="208"/>
      <c r="M48" s="206"/>
      <c r="N48" s="207"/>
      <c r="O48" s="207"/>
      <c r="P48" s="207"/>
      <c r="Q48" s="207"/>
      <c r="R48" s="207"/>
      <c r="S48" s="207"/>
      <c r="T48" s="207"/>
      <c r="U48" s="207"/>
      <c r="V48" s="208"/>
    </row>
    <row r="49" spans="2:22" s="98" customFormat="1" ht="27.9" customHeight="1">
      <c r="B49" s="100"/>
      <c r="C49" s="212" t="s">
        <v>279</v>
      </c>
      <c r="D49" s="212"/>
      <c r="E49" s="212"/>
      <c r="F49" s="212"/>
      <c r="G49" s="212"/>
      <c r="H49" s="212"/>
      <c r="I49" s="212"/>
      <c r="J49" s="212"/>
      <c r="K49" s="101"/>
      <c r="M49" s="100"/>
      <c r="N49" s="212" t="s">
        <v>279</v>
      </c>
      <c r="O49" s="212"/>
      <c r="P49" s="212"/>
      <c r="Q49" s="212"/>
      <c r="R49" s="212"/>
      <c r="S49" s="212"/>
      <c r="T49" s="212"/>
      <c r="U49" s="212"/>
      <c r="V49" s="101"/>
    </row>
    <row r="50" spans="2:22" s="98" customFormat="1" ht="27.9" customHeight="1">
      <c r="B50" s="100"/>
      <c r="C50" s="212"/>
      <c r="D50" s="212"/>
      <c r="E50" s="212"/>
      <c r="F50" s="212"/>
      <c r="G50" s="212"/>
      <c r="H50" s="212"/>
      <c r="I50" s="212"/>
      <c r="J50" s="212"/>
      <c r="K50" s="101"/>
      <c r="M50" s="100"/>
      <c r="N50" s="212"/>
      <c r="O50" s="212"/>
      <c r="P50" s="212"/>
      <c r="Q50" s="212"/>
      <c r="R50" s="212"/>
      <c r="S50" s="212"/>
      <c r="T50" s="212"/>
      <c r="U50" s="212"/>
      <c r="V50" s="101"/>
    </row>
    <row r="51" spans="2:22" s="98" customFormat="1" ht="27.9" customHeight="1">
      <c r="B51" s="100"/>
      <c r="C51" s="212"/>
      <c r="D51" s="212"/>
      <c r="E51" s="212"/>
      <c r="F51" s="212"/>
      <c r="G51" s="212"/>
      <c r="H51" s="212"/>
      <c r="I51" s="212"/>
      <c r="J51" s="212"/>
      <c r="K51" s="101"/>
      <c r="M51" s="100"/>
      <c r="N51" s="212"/>
      <c r="O51" s="212"/>
      <c r="P51" s="212"/>
      <c r="Q51" s="212"/>
      <c r="R51" s="212"/>
      <c r="S51" s="212"/>
      <c r="T51" s="212"/>
      <c r="U51" s="212"/>
      <c r="V51" s="101"/>
    </row>
    <row r="52" spans="2:22" s="98" customFormat="1" ht="27.9" customHeight="1">
      <c r="B52" s="100"/>
      <c r="C52" s="212"/>
      <c r="D52" s="212"/>
      <c r="E52" s="212"/>
      <c r="F52" s="212"/>
      <c r="G52" s="212"/>
      <c r="H52" s="212"/>
      <c r="I52" s="212"/>
      <c r="J52" s="212"/>
      <c r="K52" s="101"/>
      <c r="M52" s="100"/>
      <c r="N52" s="212"/>
      <c r="O52" s="212"/>
      <c r="P52" s="212"/>
      <c r="Q52" s="212"/>
      <c r="R52" s="212"/>
      <c r="S52" s="212"/>
      <c r="T52" s="212"/>
      <c r="U52" s="212"/>
      <c r="V52" s="101"/>
    </row>
    <row r="53" spans="2:22" s="98" customFormat="1" ht="13.2" customHeight="1">
      <c r="B53" s="100"/>
      <c r="K53" s="101"/>
      <c r="M53" s="100"/>
      <c r="V53" s="101"/>
    </row>
    <row r="54" spans="2:22" s="98" customFormat="1" ht="36.9" customHeight="1">
      <c r="B54" s="102"/>
      <c r="C54" s="188" t="s">
        <v>280</v>
      </c>
      <c r="D54" s="188"/>
      <c r="E54" s="190" t="str">
        <f>$AB$12</f>
        <v>〇〇〇〇〇中学</v>
      </c>
      <c r="F54" s="190"/>
      <c r="G54" s="190"/>
      <c r="H54" s="190"/>
      <c r="I54" s="190"/>
      <c r="J54" s="190"/>
      <c r="K54" s="103"/>
      <c r="M54" s="102"/>
      <c r="N54" s="188" t="s">
        <v>280</v>
      </c>
      <c r="O54" s="188"/>
      <c r="P54" s="190" t="str">
        <f>$AB$12</f>
        <v>〇〇〇〇〇中学</v>
      </c>
      <c r="Q54" s="190"/>
      <c r="R54" s="190"/>
      <c r="S54" s="190"/>
      <c r="T54" s="190"/>
      <c r="U54" s="190"/>
      <c r="V54" s="103"/>
    </row>
    <row r="55" spans="2:22" s="98" customFormat="1" ht="36.9" customHeight="1" thickBot="1">
      <c r="B55" s="102"/>
      <c r="C55" s="189"/>
      <c r="D55" s="189"/>
      <c r="E55" s="191"/>
      <c r="F55" s="191"/>
      <c r="G55" s="191"/>
      <c r="H55" s="191"/>
      <c r="I55" s="191"/>
      <c r="J55" s="191"/>
      <c r="K55" s="103"/>
      <c r="M55" s="102"/>
      <c r="N55" s="189"/>
      <c r="O55" s="189"/>
      <c r="P55" s="191"/>
      <c r="Q55" s="191"/>
      <c r="R55" s="191"/>
      <c r="S55" s="191"/>
      <c r="T55" s="191"/>
      <c r="U55" s="191"/>
      <c r="V55" s="103"/>
    </row>
    <row r="56" spans="2:22" s="98" customFormat="1" ht="27.6" customHeight="1">
      <c r="B56" s="102"/>
      <c r="C56" s="104"/>
      <c r="D56" s="201" t="s">
        <v>281</v>
      </c>
      <c r="E56" s="201"/>
      <c r="F56" s="201"/>
      <c r="G56" s="201"/>
      <c r="H56" s="201"/>
      <c r="I56" s="201"/>
      <c r="J56" s="134"/>
      <c r="K56" s="103"/>
      <c r="M56" s="102"/>
      <c r="N56" s="104"/>
      <c r="O56" s="201" t="s">
        <v>281</v>
      </c>
      <c r="P56" s="201"/>
      <c r="Q56" s="201"/>
      <c r="R56" s="201"/>
      <c r="S56" s="201"/>
      <c r="T56" s="201"/>
      <c r="U56" s="134"/>
      <c r="V56" s="103"/>
    </row>
    <row r="57" spans="2:22" s="98" customFormat="1" ht="27.6" customHeight="1">
      <c r="B57" s="105"/>
      <c r="C57" s="106"/>
      <c r="D57" s="202"/>
      <c r="E57" s="202"/>
      <c r="F57" s="202"/>
      <c r="G57" s="202"/>
      <c r="H57" s="202"/>
      <c r="I57" s="202"/>
      <c r="J57" s="133"/>
      <c r="K57" s="107"/>
      <c r="M57" s="105"/>
      <c r="N57" s="106"/>
      <c r="O57" s="202"/>
      <c r="P57" s="202"/>
      <c r="Q57" s="202"/>
      <c r="R57" s="202"/>
      <c r="S57" s="202"/>
      <c r="T57" s="202"/>
      <c r="U57" s="133"/>
      <c r="V57" s="107"/>
    </row>
    <row r="58" spans="2:22" s="98" customFormat="1" ht="8.1" customHeight="1"/>
    <row r="59" spans="2:22" s="98" customFormat="1" ht="27.9" customHeight="1">
      <c r="B59" s="203" t="str">
        <f>リスト!$Z$1</f>
        <v>第44回北区陸上記録会</v>
      </c>
      <c r="C59" s="204"/>
      <c r="D59" s="204"/>
      <c r="E59" s="204"/>
      <c r="F59" s="204"/>
      <c r="G59" s="204"/>
      <c r="H59" s="204"/>
      <c r="I59" s="204"/>
      <c r="J59" s="204"/>
      <c r="K59" s="205"/>
      <c r="M59" s="203" t="str">
        <f>リスト!$Z$1</f>
        <v>第44回北区陸上記録会</v>
      </c>
      <c r="N59" s="204"/>
      <c r="O59" s="204"/>
      <c r="P59" s="204"/>
      <c r="Q59" s="204"/>
      <c r="R59" s="204"/>
      <c r="S59" s="204"/>
      <c r="T59" s="204"/>
      <c r="U59" s="204"/>
      <c r="V59" s="205"/>
    </row>
    <row r="60" spans="2:22" s="98" customFormat="1" ht="27.9" customHeight="1">
      <c r="B60" s="206"/>
      <c r="C60" s="207"/>
      <c r="D60" s="207"/>
      <c r="E60" s="207"/>
      <c r="F60" s="207"/>
      <c r="G60" s="207"/>
      <c r="H60" s="207"/>
      <c r="I60" s="207"/>
      <c r="J60" s="207"/>
      <c r="K60" s="208"/>
      <c r="M60" s="206"/>
      <c r="N60" s="207"/>
      <c r="O60" s="207"/>
      <c r="P60" s="207"/>
      <c r="Q60" s="207"/>
      <c r="R60" s="207"/>
      <c r="S60" s="207"/>
      <c r="T60" s="207"/>
      <c r="U60" s="207"/>
      <c r="V60" s="208"/>
    </row>
    <row r="61" spans="2:22" s="98" customFormat="1" ht="27.9" customHeight="1">
      <c r="B61" s="206"/>
      <c r="C61" s="207"/>
      <c r="D61" s="207"/>
      <c r="E61" s="207"/>
      <c r="F61" s="207"/>
      <c r="G61" s="207"/>
      <c r="H61" s="207"/>
      <c r="I61" s="207"/>
      <c r="J61" s="207"/>
      <c r="K61" s="208"/>
      <c r="M61" s="206"/>
      <c r="N61" s="207"/>
      <c r="O61" s="207"/>
      <c r="P61" s="207"/>
      <c r="Q61" s="207"/>
      <c r="R61" s="207"/>
      <c r="S61" s="207"/>
      <c r="T61" s="207"/>
      <c r="U61" s="207"/>
      <c r="V61" s="208"/>
    </row>
    <row r="62" spans="2:22" s="98" customFormat="1" ht="27.9" customHeight="1">
      <c r="B62" s="206"/>
      <c r="C62" s="207"/>
      <c r="D62" s="207"/>
      <c r="E62" s="207"/>
      <c r="F62" s="207"/>
      <c r="G62" s="207"/>
      <c r="H62" s="207"/>
      <c r="I62" s="207"/>
      <c r="J62" s="207"/>
      <c r="K62" s="208"/>
      <c r="M62" s="206"/>
      <c r="N62" s="207"/>
      <c r="O62" s="207"/>
      <c r="P62" s="207"/>
      <c r="Q62" s="207"/>
      <c r="R62" s="207"/>
      <c r="S62" s="207"/>
      <c r="T62" s="207"/>
      <c r="U62" s="207"/>
      <c r="V62" s="208"/>
    </row>
    <row r="63" spans="2:22" s="98" customFormat="1" ht="27.9" customHeight="1">
      <c r="B63" s="100"/>
      <c r="C63" s="212" t="s">
        <v>279</v>
      </c>
      <c r="D63" s="212"/>
      <c r="E63" s="212"/>
      <c r="F63" s="212"/>
      <c r="G63" s="212"/>
      <c r="H63" s="212"/>
      <c r="I63" s="212"/>
      <c r="J63" s="212"/>
      <c r="K63" s="101"/>
      <c r="M63" s="100"/>
      <c r="N63" s="212" t="s">
        <v>279</v>
      </c>
      <c r="O63" s="212"/>
      <c r="P63" s="212"/>
      <c r="Q63" s="212"/>
      <c r="R63" s="212"/>
      <c r="S63" s="212"/>
      <c r="T63" s="212"/>
      <c r="U63" s="212"/>
      <c r="V63" s="101"/>
    </row>
    <row r="64" spans="2:22" s="98" customFormat="1" ht="27.9" customHeight="1">
      <c r="B64" s="100"/>
      <c r="C64" s="212"/>
      <c r="D64" s="212"/>
      <c r="E64" s="212"/>
      <c r="F64" s="212"/>
      <c r="G64" s="212"/>
      <c r="H64" s="212"/>
      <c r="I64" s="212"/>
      <c r="J64" s="212"/>
      <c r="K64" s="101"/>
      <c r="M64" s="100"/>
      <c r="N64" s="212"/>
      <c r="O64" s="212"/>
      <c r="P64" s="212"/>
      <c r="Q64" s="212"/>
      <c r="R64" s="212"/>
      <c r="S64" s="212"/>
      <c r="T64" s="212"/>
      <c r="U64" s="212"/>
      <c r="V64" s="101"/>
    </row>
    <row r="65" spans="2:22" s="98" customFormat="1" ht="27.9" customHeight="1">
      <c r="B65" s="100"/>
      <c r="C65" s="212"/>
      <c r="D65" s="212"/>
      <c r="E65" s="212"/>
      <c r="F65" s="212"/>
      <c r="G65" s="212"/>
      <c r="H65" s="212"/>
      <c r="I65" s="212"/>
      <c r="J65" s="212"/>
      <c r="K65" s="101"/>
      <c r="M65" s="100"/>
      <c r="N65" s="212"/>
      <c r="O65" s="212"/>
      <c r="P65" s="212"/>
      <c r="Q65" s="212"/>
      <c r="R65" s="212"/>
      <c r="S65" s="212"/>
      <c r="T65" s="212"/>
      <c r="U65" s="212"/>
      <c r="V65" s="101"/>
    </row>
    <row r="66" spans="2:22" s="98" customFormat="1" ht="27.9" customHeight="1">
      <c r="B66" s="100"/>
      <c r="C66" s="212"/>
      <c r="D66" s="212"/>
      <c r="E66" s="212"/>
      <c r="F66" s="212"/>
      <c r="G66" s="212"/>
      <c r="H66" s="212"/>
      <c r="I66" s="212"/>
      <c r="J66" s="212"/>
      <c r="K66" s="101"/>
      <c r="M66" s="100"/>
      <c r="N66" s="212"/>
      <c r="O66" s="212"/>
      <c r="P66" s="212"/>
      <c r="Q66" s="212"/>
      <c r="R66" s="212"/>
      <c r="S66" s="212"/>
      <c r="T66" s="212"/>
      <c r="U66" s="212"/>
      <c r="V66" s="101"/>
    </row>
    <row r="67" spans="2:22" s="98" customFormat="1" ht="13.2" customHeight="1">
      <c r="B67" s="100"/>
      <c r="K67" s="101"/>
      <c r="M67" s="100"/>
      <c r="V67" s="101"/>
    </row>
    <row r="68" spans="2:22" s="98" customFormat="1" ht="36.9" customHeight="1">
      <c r="B68" s="102"/>
      <c r="C68" s="222" t="s">
        <v>280</v>
      </c>
      <c r="D68" s="222"/>
      <c r="E68" s="190" t="str">
        <f>$AB$12</f>
        <v>〇〇〇〇〇中学</v>
      </c>
      <c r="F68" s="190"/>
      <c r="G68" s="190"/>
      <c r="H68" s="190"/>
      <c r="I68" s="190"/>
      <c r="J68" s="190"/>
      <c r="K68" s="103"/>
      <c r="M68" s="102"/>
      <c r="N68" s="222" t="s">
        <v>280</v>
      </c>
      <c r="O68" s="222"/>
      <c r="P68" s="190" t="str">
        <f>$AB$12</f>
        <v>〇〇〇〇〇中学</v>
      </c>
      <c r="Q68" s="190"/>
      <c r="R68" s="190"/>
      <c r="S68" s="190"/>
      <c r="T68" s="190"/>
      <c r="U68" s="190"/>
      <c r="V68" s="103"/>
    </row>
    <row r="69" spans="2:22" s="98" customFormat="1" ht="36.9" customHeight="1" thickBot="1">
      <c r="B69" s="102"/>
      <c r="C69" s="223"/>
      <c r="D69" s="223"/>
      <c r="E69" s="191"/>
      <c r="F69" s="191"/>
      <c r="G69" s="191"/>
      <c r="H69" s="191"/>
      <c r="I69" s="191"/>
      <c r="J69" s="191"/>
      <c r="K69" s="103"/>
      <c r="M69" s="102"/>
      <c r="N69" s="223"/>
      <c r="O69" s="223"/>
      <c r="P69" s="191"/>
      <c r="Q69" s="191"/>
      <c r="R69" s="191"/>
      <c r="S69" s="191"/>
      <c r="T69" s="191"/>
      <c r="U69" s="191"/>
      <c r="V69" s="103"/>
    </row>
    <row r="70" spans="2:22" s="98" customFormat="1" ht="27.6" customHeight="1">
      <c r="B70" s="102"/>
      <c r="C70" s="104"/>
      <c r="D70" s="201" t="s">
        <v>281</v>
      </c>
      <c r="E70" s="201"/>
      <c r="F70" s="201"/>
      <c r="G70" s="201"/>
      <c r="H70" s="201"/>
      <c r="I70" s="201"/>
      <c r="J70" s="134"/>
      <c r="K70" s="103"/>
      <c r="M70" s="102"/>
      <c r="N70" s="104"/>
      <c r="O70" s="201" t="s">
        <v>281</v>
      </c>
      <c r="P70" s="201"/>
      <c r="Q70" s="201"/>
      <c r="R70" s="201"/>
      <c r="S70" s="201"/>
      <c r="T70" s="201"/>
      <c r="U70" s="134"/>
      <c r="V70" s="103"/>
    </row>
    <row r="71" spans="2:22" s="98" customFormat="1" ht="27.6" customHeight="1">
      <c r="B71" s="105"/>
      <c r="C71" s="106"/>
      <c r="D71" s="202"/>
      <c r="E71" s="202"/>
      <c r="F71" s="202"/>
      <c r="G71" s="202"/>
      <c r="H71" s="202"/>
      <c r="I71" s="202"/>
      <c r="J71" s="133"/>
      <c r="K71" s="107"/>
      <c r="M71" s="105"/>
      <c r="N71" s="106"/>
      <c r="O71" s="202"/>
      <c r="P71" s="202"/>
      <c r="Q71" s="202"/>
      <c r="R71" s="202"/>
      <c r="S71" s="202"/>
      <c r="T71" s="202"/>
      <c r="U71" s="133"/>
      <c r="V71" s="107"/>
    </row>
    <row r="72" spans="2:22" s="98" customFormat="1" ht="8.1" customHeight="1"/>
    <row r="73" spans="2:22" s="98" customFormat="1"/>
    <row r="74" spans="2:22" s="98" customFormat="1"/>
    <row r="75" spans="2:22" s="98" customFormat="1"/>
    <row r="76" spans="2:22" s="98" customFormat="1"/>
    <row r="77" spans="2:22" s="98" customFormat="1"/>
    <row r="78" spans="2:22" s="98" customFormat="1"/>
    <row r="79" spans="2:22" s="98" customFormat="1"/>
    <row r="80" spans="2:22" s="98" customFormat="1"/>
    <row r="81" s="98" customFormat="1"/>
    <row r="82" s="98" customFormat="1"/>
    <row r="83" s="98" customFormat="1"/>
    <row r="84" s="98" customFormat="1"/>
    <row r="85" s="98" customFormat="1"/>
    <row r="86" s="98" customFormat="1"/>
    <row r="87" s="98" customFormat="1"/>
    <row r="88" s="98" customFormat="1"/>
    <row r="89" s="98" customFormat="1"/>
    <row r="90" s="98" customFormat="1"/>
    <row r="91" s="98" customFormat="1"/>
    <row r="92" s="98" customFormat="1"/>
    <row r="93" s="98" customFormat="1"/>
    <row r="94" s="98" customFormat="1"/>
    <row r="95" s="98" customFormat="1"/>
    <row r="96" s="98" customFormat="1"/>
    <row r="97" s="98" customFormat="1"/>
    <row r="98" s="98" customFormat="1"/>
    <row r="99" s="98" customFormat="1"/>
    <row r="100" s="98" customFormat="1"/>
    <row r="101" s="98" customFormat="1"/>
    <row r="102" s="98" customFormat="1"/>
    <row r="103" s="98" customFormat="1"/>
    <row r="104" s="98" customFormat="1"/>
    <row r="105" s="98" customFormat="1"/>
    <row r="106" s="98" customFormat="1"/>
    <row r="107" s="98" customFormat="1"/>
    <row r="108" s="98" customFormat="1"/>
    <row r="109" s="98" customFormat="1"/>
    <row r="110" s="98" customFormat="1"/>
    <row r="111" s="98" customFormat="1"/>
    <row r="112" s="98" customFormat="1"/>
    <row r="113" s="98" customFormat="1"/>
    <row r="114" s="98" customFormat="1"/>
    <row r="115" s="98" customFormat="1"/>
    <row r="116" s="98" customFormat="1"/>
    <row r="117" s="98" customFormat="1"/>
    <row r="118" s="98" customFormat="1"/>
    <row r="119" s="98" customFormat="1"/>
    <row r="120" s="98" customFormat="1"/>
    <row r="121" s="98" customFormat="1"/>
    <row r="122" s="98" customFormat="1"/>
    <row r="123" s="98" customFormat="1"/>
    <row r="124" s="98" customFormat="1"/>
    <row r="125" s="98" customFormat="1"/>
    <row r="126" s="98" customFormat="1"/>
    <row r="127" s="98" customFormat="1"/>
    <row r="128" s="98" customFormat="1"/>
    <row r="129" s="98" customFormat="1"/>
    <row r="130" s="98" customFormat="1"/>
    <row r="131" s="98" customFormat="1"/>
    <row r="132" s="98" customFormat="1"/>
    <row r="133" s="98" customFormat="1"/>
    <row r="134" s="98" customFormat="1"/>
    <row r="135" s="98" customFormat="1"/>
    <row r="136" s="98" customFormat="1"/>
    <row r="137" s="98" customFormat="1"/>
    <row r="138" s="98" customFormat="1"/>
    <row r="139" s="98" customFormat="1"/>
    <row r="140" s="98" customFormat="1"/>
    <row r="141" s="98" customFormat="1"/>
    <row r="142" s="98" customFormat="1"/>
    <row r="143" s="98" customFormat="1"/>
    <row r="144" s="98" customFormat="1"/>
    <row r="145" s="98" customFormat="1"/>
    <row r="146" s="98" customFormat="1"/>
    <row r="147" s="98" customFormat="1"/>
    <row r="148" s="98" customFormat="1"/>
    <row r="149" s="98" customFormat="1"/>
    <row r="150" s="98" customFormat="1"/>
    <row r="151" s="98" customFormat="1"/>
    <row r="152" s="98" customFormat="1"/>
    <row r="153" s="98" customFormat="1"/>
    <row r="154" s="98" customFormat="1"/>
    <row r="155" s="98" customFormat="1"/>
    <row r="156" s="98" customFormat="1"/>
    <row r="157" s="98" customFormat="1"/>
    <row r="158" s="98" customFormat="1"/>
    <row r="159" s="98" customFormat="1"/>
    <row r="160" s="98" customFormat="1"/>
    <row r="161" s="98" customFormat="1"/>
    <row r="162" s="98" customFormat="1"/>
    <row r="163" s="98" customFormat="1"/>
    <row r="164" s="98" customFormat="1"/>
    <row r="165" s="98" customFormat="1"/>
    <row r="166" s="98" customFormat="1"/>
    <row r="167" s="98" customFormat="1"/>
    <row r="168" s="98" customFormat="1"/>
    <row r="169" s="98" customFormat="1"/>
    <row r="170" s="98" customFormat="1"/>
    <row r="171" s="98" customFormat="1"/>
    <row r="172" s="98" customFormat="1"/>
    <row r="173" s="98" customFormat="1"/>
    <row r="174" s="98" customFormat="1"/>
    <row r="175" s="98" customFormat="1"/>
    <row r="176" s="98" customFormat="1"/>
    <row r="177" s="98" customFormat="1"/>
    <row r="178" s="98" customFormat="1"/>
    <row r="179" s="98" customFormat="1"/>
    <row r="180" s="98" customFormat="1"/>
    <row r="181" s="98" customFormat="1"/>
    <row r="182" s="98" customFormat="1"/>
    <row r="183" s="98" customFormat="1"/>
    <row r="184" s="98" customFormat="1"/>
    <row r="185" s="98" customFormat="1"/>
    <row r="186" s="98" customFormat="1"/>
    <row r="187" s="98" customFormat="1"/>
    <row r="188" s="98" customFormat="1"/>
    <row r="189" s="98" customFormat="1"/>
    <row r="190" s="98" customFormat="1"/>
    <row r="191" s="98" customFormat="1"/>
    <row r="192" s="98" customFormat="1"/>
    <row r="193" s="98" customFormat="1"/>
    <row r="194" s="98" customFormat="1"/>
    <row r="195" s="98" customFormat="1"/>
    <row r="196" s="98" customFormat="1"/>
    <row r="197" s="98" customFormat="1"/>
    <row r="198" s="98" customFormat="1"/>
    <row r="199" s="98" customFormat="1"/>
    <row r="200" s="98" customFormat="1"/>
    <row r="201" s="98" customFormat="1"/>
    <row r="202" s="98" customFormat="1"/>
    <row r="203" s="98" customFormat="1"/>
    <row r="204" s="98" customFormat="1"/>
    <row r="205" s="98" customFormat="1"/>
    <row r="206" s="98" customFormat="1"/>
    <row r="207" s="98" customFormat="1"/>
    <row r="208" s="98" customFormat="1"/>
    <row r="209" s="98" customFormat="1"/>
    <row r="210" s="98" customFormat="1"/>
    <row r="211" s="98" customFormat="1"/>
    <row r="212" s="98" customFormat="1"/>
    <row r="213" s="98" customFormat="1"/>
    <row r="214" s="98" customFormat="1"/>
    <row r="215" s="98" customFormat="1"/>
    <row r="216" s="98" customFormat="1"/>
    <row r="217" s="98" customFormat="1"/>
    <row r="218" s="98" customFormat="1"/>
    <row r="219" s="98" customFormat="1"/>
    <row r="220" s="98" customFormat="1"/>
    <row r="221" s="98" customFormat="1"/>
    <row r="222" s="98" customFormat="1"/>
    <row r="223" s="98" customFormat="1"/>
    <row r="224" s="98" customFormat="1"/>
    <row r="225" spans="42:42" s="98" customFormat="1"/>
    <row r="226" spans="42:42" s="98" customFormat="1"/>
    <row r="227" spans="42:42" s="98" customFormat="1"/>
    <row r="228" spans="42:42" s="98" customFormat="1"/>
    <row r="229" spans="42:42" s="98" customFormat="1"/>
    <row r="230" spans="42:42" s="98" customFormat="1"/>
    <row r="231" spans="42:42" s="98" customFormat="1"/>
    <row r="232" spans="42:42" s="98" customFormat="1"/>
    <row r="233" spans="42:42" s="98" customFormat="1"/>
    <row r="234" spans="42:42" s="98" customFormat="1"/>
    <row r="235" spans="42:42">
      <c r="AP235" s="98"/>
    </row>
  </sheetData>
  <sheetProtection sheet="1" objects="1" sort="0"/>
  <mergeCells count="53">
    <mergeCell ref="O70:T71"/>
    <mergeCell ref="D70:I71"/>
    <mergeCell ref="B59:K62"/>
    <mergeCell ref="M59:V62"/>
    <mergeCell ref="C63:J66"/>
    <mergeCell ref="N63:U66"/>
    <mergeCell ref="C68:D69"/>
    <mergeCell ref="E68:J69"/>
    <mergeCell ref="N68:O69"/>
    <mergeCell ref="P68:U69"/>
    <mergeCell ref="C54:D55"/>
    <mergeCell ref="E54:J55"/>
    <mergeCell ref="N54:O55"/>
    <mergeCell ref="P54:U55"/>
    <mergeCell ref="D56:I57"/>
    <mergeCell ref="O56:T57"/>
    <mergeCell ref="B45:K48"/>
    <mergeCell ref="M45:V48"/>
    <mergeCell ref="C49:J52"/>
    <mergeCell ref="N49:U52"/>
    <mergeCell ref="O42:T43"/>
    <mergeCell ref="D42:I43"/>
    <mergeCell ref="B31:K34"/>
    <mergeCell ref="M31:V34"/>
    <mergeCell ref="C35:J38"/>
    <mergeCell ref="N35:U38"/>
    <mergeCell ref="C40:D41"/>
    <mergeCell ref="E40:J41"/>
    <mergeCell ref="N40:O41"/>
    <mergeCell ref="P40:U41"/>
    <mergeCell ref="B17:K20"/>
    <mergeCell ref="M17:V20"/>
    <mergeCell ref="C21:J24"/>
    <mergeCell ref="N21:U24"/>
    <mergeCell ref="AQ24:AS28"/>
    <mergeCell ref="C26:D27"/>
    <mergeCell ref="E26:J27"/>
    <mergeCell ref="N26:O27"/>
    <mergeCell ref="P26:U27"/>
    <mergeCell ref="D28:I29"/>
    <mergeCell ref="O28:T29"/>
    <mergeCell ref="B3:K6"/>
    <mergeCell ref="M3:V6"/>
    <mergeCell ref="AA6:AO11"/>
    <mergeCell ref="C7:J10"/>
    <mergeCell ref="N7:U10"/>
    <mergeCell ref="C12:D13"/>
    <mergeCell ref="E12:J13"/>
    <mergeCell ref="N12:O13"/>
    <mergeCell ref="P12:U13"/>
    <mergeCell ref="AB12:AN16"/>
    <mergeCell ref="O14:T15"/>
    <mergeCell ref="D14:I15"/>
  </mergeCells>
  <phoneticPr fontId="3"/>
  <dataValidations count="1">
    <dataValidation type="list" allowBlank="1" showInputMessage="1" showErrorMessage="1" sqref="N49 N63 C63 C49 N35 C35 N21 C21 N7 C7" xr:uid="{B8D44ADD-A61D-4BFF-8AFA-3F368BB6ABFB}">
      <formula1>$AP$6:$AP$8</formula1>
    </dataValidation>
  </dataValidations>
  <printOptions horizontalCentered="1" verticalCentered="1"/>
  <pageMargins left="0.15748031496062992" right="0.15748031496062992" top="0.35433070866141736" bottom="0.19685039370078741" header="0.31496062992125984" footer="0.31496062992125984"/>
  <pageSetup paperSize="9" scale="47"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EB1C1F-373C-478C-8FB5-BA9729E0E421}">
  <dimension ref="A1:AP185"/>
  <sheetViews>
    <sheetView zoomScale="80" zoomScaleNormal="80" workbookViewId="0"/>
  </sheetViews>
  <sheetFormatPr defaultRowHeight="13.2"/>
  <cols>
    <col min="1" max="1" width="45" style="35" customWidth="1"/>
    <col min="2" max="2" width="1.88671875" style="35" customWidth="1"/>
    <col min="3" max="3" width="34.77734375" style="35" customWidth="1"/>
    <col min="4" max="4" width="16.33203125" style="35" customWidth="1"/>
    <col min="5" max="5" width="33.6640625" style="35" customWidth="1"/>
    <col min="6" max="6" width="30.33203125" style="35" hidden="1" customWidth="1"/>
    <col min="7" max="7" width="21.21875" style="35" hidden="1" customWidth="1"/>
    <col min="8" max="8" width="16.5546875" style="35" hidden="1" customWidth="1"/>
    <col min="9" max="10" width="5.21875" style="35" hidden="1" customWidth="1"/>
    <col min="11" max="13" width="8.88671875" style="35" hidden="1" customWidth="1"/>
    <col min="14" max="14" width="3.33203125" style="35" hidden="1" customWidth="1"/>
    <col min="15" max="15" width="2.33203125" style="35" hidden="1" customWidth="1"/>
    <col min="16" max="16" width="36" style="35" hidden="1" customWidth="1"/>
    <col min="17" max="17" width="10.77734375" style="35" hidden="1" customWidth="1"/>
    <col min="18" max="18" width="9" style="35" hidden="1" customWidth="1"/>
    <col min="19" max="20" width="7.44140625" style="35" hidden="1" customWidth="1"/>
    <col min="21" max="21" width="3.21875" style="35" hidden="1" customWidth="1"/>
    <col min="22" max="22" width="5.109375" style="35" hidden="1" customWidth="1"/>
    <col min="23" max="23" width="24" style="35" hidden="1" customWidth="1"/>
    <col min="24" max="24" width="4.6640625" style="35" hidden="1" customWidth="1"/>
    <col min="25" max="25" width="36.33203125" style="35" hidden="1" customWidth="1"/>
    <col min="26" max="27" width="8.88671875" style="35" hidden="1" customWidth="1"/>
    <col min="28" max="42" width="9" style="35"/>
  </cols>
  <sheetData>
    <row r="1" spans="1:26" ht="34.5" customHeight="1">
      <c r="A1" s="120" t="s">
        <v>404</v>
      </c>
      <c r="B1" s="122"/>
      <c r="C1" s="120" t="s">
        <v>402</v>
      </c>
      <c r="D1" s="128"/>
      <c r="G1" s="35" t="s">
        <v>137</v>
      </c>
      <c r="H1" s="227" t="s">
        <v>426</v>
      </c>
      <c r="I1" s="35">
        <v>0</v>
      </c>
      <c r="J1" s="35" t="s">
        <v>20</v>
      </c>
      <c r="K1" s="35">
        <v>94</v>
      </c>
      <c r="L1" s="35" t="s">
        <v>19</v>
      </c>
      <c r="M1" s="35">
        <v>800</v>
      </c>
      <c r="P1" s="41" t="s">
        <v>170</v>
      </c>
      <c r="Q1" s="35">
        <v>700</v>
      </c>
      <c r="R1" s="35" t="s">
        <v>90</v>
      </c>
      <c r="U1" s="35" t="s">
        <v>20</v>
      </c>
      <c r="V1" s="35" t="s">
        <v>80</v>
      </c>
      <c r="W1" s="35" t="s">
        <v>132</v>
      </c>
      <c r="Y1" s="35" t="str">
        <f>CONCATENATE(U1,V1,W1)</f>
        <v>男小1小100</v>
      </c>
      <c r="Z1" s="35" t="s">
        <v>411</v>
      </c>
    </row>
    <row r="2" spans="1:26" ht="14.4">
      <c r="A2" s="121" t="s">
        <v>403</v>
      </c>
      <c r="B2" s="126" t="s">
        <v>405</v>
      </c>
      <c r="C2" s="125" t="s">
        <v>137</v>
      </c>
      <c r="D2" s="41" t="s">
        <v>406</v>
      </c>
      <c r="F2" s="35" t="s">
        <v>362</v>
      </c>
      <c r="G2" s="35" t="s">
        <v>132</v>
      </c>
      <c r="H2" s="227" t="s">
        <v>427</v>
      </c>
      <c r="I2" s="35">
        <v>1</v>
      </c>
      <c r="J2" s="35" t="s">
        <v>23</v>
      </c>
      <c r="K2" s="35">
        <v>93</v>
      </c>
      <c r="L2" s="35" t="s">
        <v>24</v>
      </c>
      <c r="M2" s="35">
        <v>800</v>
      </c>
      <c r="P2" s="41" t="s">
        <v>171</v>
      </c>
      <c r="Q2" s="35">
        <v>700</v>
      </c>
      <c r="R2" s="35" t="s">
        <v>90</v>
      </c>
      <c r="U2" s="35" t="s">
        <v>20</v>
      </c>
      <c r="V2" s="35" t="s">
        <v>81</v>
      </c>
      <c r="W2" s="35" t="s">
        <v>132</v>
      </c>
      <c r="Y2" s="35" t="str">
        <f t="shared" ref="Y2:Y66" si="0">CONCATENATE(U2,V2,W2)</f>
        <v>男小2小100</v>
      </c>
    </row>
    <row r="3" spans="1:26" ht="14.4">
      <c r="A3" s="123" t="s">
        <v>362</v>
      </c>
      <c r="B3" s="127" t="s">
        <v>405</v>
      </c>
      <c r="C3" s="124" t="s">
        <v>132</v>
      </c>
      <c r="D3" s="41" t="s">
        <v>406</v>
      </c>
      <c r="F3" s="35" t="s">
        <v>363</v>
      </c>
      <c r="G3" s="35" t="s">
        <v>133</v>
      </c>
      <c r="H3" s="227" t="s">
        <v>428</v>
      </c>
      <c r="I3" s="35">
        <v>2</v>
      </c>
      <c r="K3" s="35">
        <v>92</v>
      </c>
      <c r="L3" s="35" t="s">
        <v>27</v>
      </c>
      <c r="M3" s="35">
        <v>800</v>
      </c>
      <c r="P3" s="41" t="s">
        <v>172</v>
      </c>
      <c r="Q3" s="35">
        <v>700</v>
      </c>
      <c r="R3" s="35" t="s">
        <v>90</v>
      </c>
      <c r="U3" s="35" t="s">
        <v>20</v>
      </c>
      <c r="V3" s="35" t="s">
        <v>82</v>
      </c>
      <c r="W3" s="35" t="s">
        <v>132</v>
      </c>
      <c r="Y3" s="35" t="str">
        <f t="shared" si="0"/>
        <v>男小3小100</v>
      </c>
    </row>
    <row r="4" spans="1:26" ht="14.4">
      <c r="A4" s="121" t="s">
        <v>363</v>
      </c>
      <c r="B4" s="126" t="s">
        <v>405</v>
      </c>
      <c r="C4" s="125" t="s">
        <v>133</v>
      </c>
      <c r="D4" s="41" t="s">
        <v>406</v>
      </c>
      <c r="F4" s="35" t="s">
        <v>364</v>
      </c>
      <c r="G4" s="35" t="s">
        <v>21</v>
      </c>
      <c r="H4" s="227" t="s">
        <v>429</v>
      </c>
      <c r="I4" s="35">
        <v>3</v>
      </c>
      <c r="K4" s="35">
        <v>91</v>
      </c>
      <c r="L4" s="35" t="s">
        <v>28</v>
      </c>
      <c r="M4" s="35">
        <v>900</v>
      </c>
      <c r="P4" s="41" t="s">
        <v>173</v>
      </c>
      <c r="Q4" s="35">
        <v>700</v>
      </c>
      <c r="R4" s="35" t="s">
        <v>90</v>
      </c>
      <c r="U4" s="35" t="s">
        <v>20</v>
      </c>
      <c r="V4" s="35" t="s">
        <v>83</v>
      </c>
      <c r="W4" s="35" t="s">
        <v>132</v>
      </c>
      <c r="Y4" s="35" t="str">
        <f t="shared" si="0"/>
        <v>男小4小100</v>
      </c>
    </row>
    <row r="5" spans="1:26" ht="14.4">
      <c r="A5" s="123" t="s">
        <v>364</v>
      </c>
      <c r="B5" s="127" t="s">
        <v>405</v>
      </c>
      <c r="C5" s="124" t="s">
        <v>21</v>
      </c>
      <c r="D5" s="41" t="s">
        <v>406</v>
      </c>
      <c r="F5" s="35" t="s">
        <v>365</v>
      </c>
      <c r="G5" s="35" t="s">
        <v>26</v>
      </c>
      <c r="H5" s="227" t="s">
        <v>430</v>
      </c>
      <c r="I5" s="35">
        <v>4</v>
      </c>
      <c r="K5" s="35">
        <v>90</v>
      </c>
      <c r="L5" s="35" t="s">
        <v>30</v>
      </c>
      <c r="M5" s="35">
        <v>900</v>
      </c>
      <c r="P5" s="41" t="s">
        <v>174</v>
      </c>
      <c r="Q5" s="35">
        <v>700</v>
      </c>
      <c r="R5" s="35" t="s">
        <v>90</v>
      </c>
      <c r="U5" s="35" t="s">
        <v>20</v>
      </c>
      <c r="V5" s="35" t="s">
        <v>84</v>
      </c>
      <c r="W5" s="35" t="s">
        <v>132</v>
      </c>
      <c r="Y5" s="35" t="str">
        <f t="shared" si="0"/>
        <v>男小5小100</v>
      </c>
    </row>
    <row r="6" spans="1:26" ht="14.4">
      <c r="A6" s="121" t="s">
        <v>365</v>
      </c>
      <c r="B6" s="126" t="s">
        <v>405</v>
      </c>
      <c r="C6" s="125" t="s">
        <v>26</v>
      </c>
      <c r="D6" s="41" t="s">
        <v>406</v>
      </c>
      <c r="F6" s="35" t="s">
        <v>366</v>
      </c>
      <c r="G6" s="35" t="s">
        <v>29</v>
      </c>
      <c r="H6" s="227" t="s">
        <v>431</v>
      </c>
      <c r="I6" s="35">
        <v>5</v>
      </c>
      <c r="K6" s="35">
        <v>89</v>
      </c>
      <c r="L6" s="35" t="s">
        <v>32</v>
      </c>
      <c r="M6" s="35">
        <v>900</v>
      </c>
      <c r="P6" s="41" t="s">
        <v>175</v>
      </c>
      <c r="Q6" s="35">
        <v>700</v>
      </c>
      <c r="R6" s="35" t="s">
        <v>90</v>
      </c>
      <c r="U6" s="35" t="s">
        <v>20</v>
      </c>
      <c r="V6" s="35" t="s">
        <v>85</v>
      </c>
      <c r="W6" s="35" t="s">
        <v>132</v>
      </c>
      <c r="Y6" s="35" t="str">
        <f t="shared" si="0"/>
        <v>男小6小100</v>
      </c>
    </row>
    <row r="7" spans="1:26" ht="14.4">
      <c r="A7" s="123" t="s">
        <v>366</v>
      </c>
      <c r="B7" s="127" t="s">
        <v>405</v>
      </c>
      <c r="C7" s="124" t="s">
        <v>29</v>
      </c>
      <c r="D7" s="41" t="s">
        <v>406</v>
      </c>
      <c r="F7" s="35" t="s">
        <v>367</v>
      </c>
      <c r="G7" s="35" t="s">
        <v>150</v>
      </c>
      <c r="H7" s="227" t="s">
        <v>432</v>
      </c>
      <c r="I7" s="35">
        <v>6</v>
      </c>
      <c r="K7" s="35">
        <v>88</v>
      </c>
      <c r="L7" s="35" t="s">
        <v>80</v>
      </c>
      <c r="M7" s="35">
        <v>700</v>
      </c>
      <c r="P7" s="41" t="s">
        <v>223</v>
      </c>
      <c r="Q7" s="35">
        <v>700</v>
      </c>
      <c r="R7" s="35" t="s">
        <v>90</v>
      </c>
      <c r="U7" s="35" t="s">
        <v>23</v>
      </c>
      <c r="V7" s="35" t="s">
        <v>80</v>
      </c>
      <c r="W7" s="35" t="s">
        <v>132</v>
      </c>
      <c r="Y7" s="35" t="str">
        <f t="shared" si="0"/>
        <v>女小1小100</v>
      </c>
    </row>
    <row r="8" spans="1:26" ht="14.4">
      <c r="A8" s="121" t="s">
        <v>367</v>
      </c>
      <c r="B8" s="126" t="s">
        <v>405</v>
      </c>
      <c r="C8" s="125" t="s">
        <v>150</v>
      </c>
      <c r="D8" s="41" t="s">
        <v>406</v>
      </c>
      <c r="F8" s="35" t="s">
        <v>368</v>
      </c>
      <c r="G8" s="35" t="s">
        <v>291</v>
      </c>
      <c r="H8" s="227" t="s">
        <v>433</v>
      </c>
      <c r="I8" s="35">
        <v>7</v>
      </c>
      <c r="K8" s="35">
        <v>87</v>
      </c>
      <c r="L8" s="35" t="s">
        <v>81</v>
      </c>
      <c r="M8" s="35">
        <v>700</v>
      </c>
      <c r="P8" s="41" t="s">
        <v>224</v>
      </c>
      <c r="Q8" s="35">
        <v>700</v>
      </c>
      <c r="R8" s="35" t="s">
        <v>90</v>
      </c>
      <c r="U8" s="35" t="s">
        <v>23</v>
      </c>
      <c r="V8" s="35" t="s">
        <v>81</v>
      </c>
      <c r="W8" s="35" t="s">
        <v>132</v>
      </c>
      <c r="Y8" s="35" t="str">
        <f t="shared" si="0"/>
        <v>女小2小100</v>
      </c>
    </row>
    <row r="9" spans="1:26" ht="14.4">
      <c r="A9" s="123" t="s">
        <v>407</v>
      </c>
      <c r="B9" s="127" t="s">
        <v>405</v>
      </c>
      <c r="C9" s="124" t="s">
        <v>291</v>
      </c>
      <c r="D9" s="129" t="s">
        <v>408</v>
      </c>
      <c r="F9" s="35" t="s">
        <v>369</v>
      </c>
      <c r="G9" s="35" t="s">
        <v>292</v>
      </c>
      <c r="H9" s="227" t="s">
        <v>434</v>
      </c>
      <c r="I9" s="35">
        <v>8</v>
      </c>
      <c r="K9" s="35">
        <v>86</v>
      </c>
      <c r="L9" s="35" t="s">
        <v>82</v>
      </c>
      <c r="M9" s="35">
        <v>700</v>
      </c>
      <c r="P9" s="41" t="s">
        <v>225</v>
      </c>
      <c r="Q9" s="35">
        <v>700</v>
      </c>
      <c r="R9" s="35" t="s">
        <v>90</v>
      </c>
      <c r="U9" s="35" t="s">
        <v>23</v>
      </c>
      <c r="V9" s="35" t="s">
        <v>82</v>
      </c>
      <c r="W9" s="35" t="s">
        <v>132</v>
      </c>
      <c r="Y9" s="35" t="str">
        <f t="shared" si="0"/>
        <v>女小3小100</v>
      </c>
    </row>
    <row r="10" spans="1:26" ht="14.4">
      <c r="A10" s="121" t="s">
        <v>369</v>
      </c>
      <c r="B10" s="126" t="s">
        <v>405</v>
      </c>
      <c r="C10" s="125" t="s">
        <v>292</v>
      </c>
      <c r="D10" s="129" t="s">
        <v>408</v>
      </c>
      <c r="F10" s="35" t="s">
        <v>370</v>
      </c>
      <c r="G10" s="35" t="s">
        <v>151</v>
      </c>
      <c r="H10" s="227" t="s">
        <v>435</v>
      </c>
      <c r="I10" s="35">
        <v>9</v>
      </c>
      <c r="K10" s="35">
        <v>85</v>
      </c>
      <c r="L10" s="35" t="s">
        <v>83</v>
      </c>
      <c r="M10" s="35">
        <v>700</v>
      </c>
      <c r="P10" s="41" t="s">
        <v>226</v>
      </c>
      <c r="Q10" s="35">
        <v>700</v>
      </c>
      <c r="R10" s="35" t="s">
        <v>90</v>
      </c>
      <c r="U10" s="35" t="s">
        <v>23</v>
      </c>
      <c r="V10" s="35" t="s">
        <v>83</v>
      </c>
      <c r="W10" s="35" t="s">
        <v>132</v>
      </c>
      <c r="Y10" s="35" t="str">
        <f t="shared" si="0"/>
        <v>女小4小100</v>
      </c>
    </row>
    <row r="11" spans="1:26" ht="14.4">
      <c r="A11" s="123" t="s">
        <v>370</v>
      </c>
      <c r="B11" s="127" t="s">
        <v>405</v>
      </c>
      <c r="C11" s="124" t="s">
        <v>151</v>
      </c>
      <c r="D11" s="41" t="s">
        <v>406</v>
      </c>
      <c r="F11" s="35" t="s">
        <v>371</v>
      </c>
      <c r="G11" s="35" t="s">
        <v>293</v>
      </c>
      <c r="H11" s="227" t="s">
        <v>436</v>
      </c>
      <c r="I11" s="35">
        <v>10</v>
      </c>
      <c r="K11" s="35">
        <v>84</v>
      </c>
      <c r="L11" s="35" t="s">
        <v>84</v>
      </c>
      <c r="M11" s="35">
        <v>700</v>
      </c>
      <c r="P11" s="41" t="s">
        <v>227</v>
      </c>
      <c r="Q11" s="35">
        <v>700</v>
      </c>
      <c r="R11" s="35" t="s">
        <v>90</v>
      </c>
      <c r="U11" s="35" t="s">
        <v>23</v>
      </c>
      <c r="V11" s="35" t="s">
        <v>84</v>
      </c>
      <c r="W11" s="35" t="s">
        <v>132</v>
      </c>
      <c r="Y11" s="35" t="str">
        <f t="shared" si="0"/>
        <v>女小5小100</v>
      </c>
    </row>
    <row r="12" spans="1:26" ht="14.4">
      <c r="A12" s="121" t="s">
        <v>371</v>
      </c>
      <c r="B12" s="126" t="s">
        <v>405</v>
      </c>
      <c r="C12" s="125" t="s">
        <v>293</v>
      </c>
      <c r="D12" s="41" t="s">
        <v>406</v>
      </c>
      <c r="F12" s="35" t="s">
        <v>372</v>
      </c>
      <c r="G12" s="35" t="s">
        <v>287</v>
      </c>
      <c r="H12" s="227" t="s">
        <v>437</v>
      </c>
      <c r="I12" s="35">
        <v>11</v>
      </c>
      <c r="K12" s="35">
        <v>83</v>
      </c>
      <c r="L12" s="35" t="s">
        <v>85</v>
      </c>
      <c r="M12" s="35">
        <v>700</v>
      </c>
      <c r="P12" s="41" t="s">
        <v>228</v>
      </c>
      <c r="Q12" s="35">
        <v>700</v>
      </c>
      <c r="R12" s="35" t="s">
        <v>90</v>
      </c>
      <c r="U12" s="35" t="s">
        <v>23</v>
      </c>
      <c r="V12" s="35" t="s">
        <v>85</v>
      </c>
      <c r="W12" s="35" t="s">
        <v>132</v>
      </c>
      <c r="Y12" s="35" t="str">
        <f t="shared" si="0"/>
        <v>女小6小100</v>
      </c>
    </row>
    <row r="13" spans="1:26">
      <c r="A13" s="123" t="s">
        <v>372</v>
      </c>
      <c r="B13" s="127" t="s">
        <v>405</v>
      </c>
      <c r="C13" s="124" t="s">
        <v>287</v>
      </c>
      <c r="D13" s="129" t="s">
        <v>408</v>
      </c>
      <c r="F13" s="35" t="s">
        <v>373</v>
      </c>
      <c r="G13" s="35" t="s">
        <v>294</v>
      </c>
      <c r="H13" s="228" t="s">
        <v>472</v>
      </c>
      <c r="I13" s="35">
        <v>12</v>
      </c>
      <c r="K13" s="35">
        <v>82</v>
      </c>
      <c r="M13" s="35">
        <v>1100</v>
      </c>
      <c r="P13" s="41" t="s">
        <v>176</v>
      </c>
      <c r="Q13" s="35">
        <v>700</v>
      </c>
      <c r="R13" s="35" t="s">
        <v>90</v>
      </c>
      <c r="U13" s="35" t="s">
        <v>20</v>
      </c>
      <c r="V13" s="35" t="s">
        <v>80</v>
      </c>
      <c r="W13" s="35" t="s">
        <v>133</v>
      </c>
      <c r="Y13" s="35" t="str">
        <f t="shared" si="0"/>
        <v>男小1小800</v>
      </c>
    </row>
    <row r="14" spans="1:26" ht="14.4">
      <c r="A14" s="121" t="s">
        <v>373</v>
      </c>
      <c r="B14" s="126" t="s">
        <v>405</v>
      </c>
      <c r="C14" s="125" t="s">
        <v>294</v>
      </c>
      <c r="D14" s="129" t="s">
        <v>408</v>
      </c>
      <c r="F14" s="35" t="s">
        <v>374</v>
      </c>
      <c r="G14" s="35" t="s">
        <v>286</v>
      </c>
      <c r="H14" s="227" t="s">
        <v>438</v>
      </c>
      <c r="I14" s="35">
        <v>13</v>
      </c>
      <c r="K14" s="35">
        <v>81</v>
      </c>
      <c r="P14" s="41" t="s">
        <v>177</v>
      </c>
      <c r="Q14" s="35">
        <v>700</v>
      </c>
      <c r="R14" s="35" t="s">
        <v>90</v>
      </c>
      <c r="U14" s="35" t="s">
        <v>20</v>
      </c>
      <c r="V14" s="35" t="s">
        <v>81</v>
      </c>
      <c r="W14" s="35" t="s">
        <v>133</v>
      </c>
      <c r="Y14" s="35" t="str">
        <f t="shared" si="0"/>
        <v>男小2小800</v>
      </c>
    </row>
    <row r="15" spans="1:26" ht="14.4">
      <c r="A15" s="123" t="s">
        <v>374</v>
      </c>
      <c r="B15" s="127" t="s">
        <v>405</v>
      </c>
      <c r="C15" s="124" t="s">
        <v>286</v>
      </c>
      <c r="D15" s="130" t="s">
        <v>409</v>
      </c>
      <c r="F15" s="35" t="s">
        <v>375</v>
      </c>
      <c r="G15" s="35" t="s">
        <v>152</v>
      </c>
      <c r="H15" s="227" t="s">
        <v>439</v>
      </c>
      <c r="I15" s="35">
        <v>14</v>
      </c>
      <c r="K15" s="35">
        <v>80</v>
      </c>
      <c r="P15" s="41" t="s">
        <v>178</v>
      </c>
      <c r="Q15" s="35">
        <v>700</v>
      </c>
      <c r="R15" s="35" t="s">
        <v>90</v>
      </c>
      <c r="U15" s="35" t="s">
        <v>20</v>
      </c>
      <c r="V15" s="35" t="s">
        <v>82</v>
      </c>
      <c r="W15" s="35" t="s">
        <v>133</v>
      </c>
      <c r="Y15" s="35" t="str">
        <f t="shared" si="0"/>
        <v>男小3小800</v>
      </c>
    </row>
    <row r="16" spans="1:26" ht="14.4">
      <c r="A16" s="121" t="s">
        <v>375</v>
      </c>
      <c r="B16" s="126" t="s">
        <v>405</v>
      </c>
      <c r="C16" s="125" t="s">
        <v>152</v>
      </c>
      <c r="D16" s="41" t="s">
        <v>406</v>
      </c>
      <c r="F16" s="35" t="s">
        <v>376</v>
      </c>
      <c r="G16" s="35" t="s">
        <v>153</v>
      </c>
      <c r="H16" s="227" t="s">
        <v>440</v>
      </c>
      <c r="I16" s="35">
        <v>15</v>
      </c>
      <c r="K16" s="35">
        <v>79</v>
      </c>
      <c r="P16" s="41" t="s">
        <v>179</v>
      </c>
      <c r="Q16" s="35">
        <v>700</v>
      </c>
      <c r="R16" s="35" t="s">
        <v>90</v>
      </c>
      <c r="U16" s="35" t="s">
        <v>20</v>
      </c>
      <c r="V16" s="35" t="s">
        <v>83</v>
      </c>
      <c r="W16" s="35" t="s">
        <v>133</v>
      </c>
      <c r="Y16" s="35" t="str">
        <f t="shared" si="0"/>
        <v>男小4小800</v>
      </c>
    </row>
    <row r="17" spans="1:25" ht="14.4">
      <c r="A17" s="123" t="s">
        <v>376</v>
      </c>
      <c r="B17" s="127" t="s">
        <v>405</v>
      </c>
      <c r="C17" s="124" t="s">
        <v>153</v>
      </c>
      <c r="D17" s="41" t="s">
        <v>406</v>
      </c>
      <c r="F17" s="35" t="s">
        <v>377</v>
      </c>
      <c r="G17" s="35" t="s">
        <v>154</v>
      </c>
      <c r="H17" s="227" t="s">
        <v>441</v>
      </c>
      <c r="I17" s="35">
        <v>16</v>
      </c>
      <c r="K17" s="35">
        <v>78</v>
      </c>
      <c r="P17" s="41" t="s">
        <v>180</v>
      </c>
      <c r="Q17" s="35">
        <v>700</v>
      </c>
      <c r="R17" s="35" t="s">
        <v>90</v>
      </c>
      <c r="U17" s="35" t="s">
        <v>20</v>
      </c>
      <c r="V17" s="35" t="s">
        <v>84</v>
      </c>
      <c r="W17" s="35" t="s">
        <v>133</v>
      </c>
      <c r="Y17" s="35" t="str">
        <f t="shared" si="0"/>
        <v>男小5小800</v>
      </c>
    </row>
    <row r="18" spans="1:25" ht="14.4">
      <c r="A18" s="121" t="s">
        <v>377</v>
      </c>
      <c r="B18" s="126" t="s">
        <v>405</v>
      </c>
      <c r="C18" s="125" t="s">
        <v>154</v>
      </c>
      <c r="D18" s="41" t="s">
        <v>406</v>
      </c>
      <c r="F18" s="35" t="s">
        <v>378</v>
      </c>
      <c r="G18" s="35" t="s">
        <v>295</v>
      </c>
      <c r="H18" s="227" t="s">
        <v>442</v>
      </c>
      <c r="I18" s="35">
        <v>17</v>
      </c>
      <c r="K18" s="35">
        <v>77</v>
      </c>
      <c r="P18" s="41" t="s">
        <v>181</v>
      </c>
      <c r="Q18" s="35">
        <v>700</v>
      </c>
      <c r="R18" s="35" t="s">
        <v>90</v>
      </c>
      <c r="U18" s="35" t="s">
        <v>20</v>
      </c>
      <c r="V18" s="35" t="s">
        <v>85</v>
      </c>
      <c r="W18" s="35" t="s">
        <v>133</v>
      </c>
      <c r="Y18" s="35" t="str">
        <f t="shared" si="0"/>
        <v>男小6小800</v>
      </c>
    </row>
    <row r="19" spans="1:25" ht="14.4">
      <c r="A19" s="123" t="s">
        <v>378</v>
      </c>
      <c r="B19" s="127" t="s">
        <v>405</v>
      </c>
      <c r="C19" s="124" t="s">
        <v>295</v>
      </c>
      <c r="D19" s="41" t="s">
        <v>406</v>
      </c>
      <c r="F19" s="35" t="s">
        <v>379</v>
      </c>
      <c r="G19" s="35" t="s">
        <v>296</v>
      </c>
      <c r="H19" s="227" t="s">
        <v>443</v>
      </c>
      <c r="I19" s="35">
        <v>18</v>
      </c>
      <c r="K19" s="35">
        <v>76</v>
      </c>
      <c r="P19" s="41" t="s">
        <v>229</v>
      </c>
      <c r="Q19" s="35">
        <v>700</v>
      </c>
      <c r="R19" s="35" t="s">
        <v>90</v>
      </c>
      <c r="U19" s="35" t="s">
        <v>23</v>
      </c>
      <c r="V19" s="35" t="s">
        <v>80</v>
      </c>
      <c r="W19" s="35" t="s">
        <v>133</v>
      </c>
      <c r="Y19" s="35" t="str">
        <f t="shared" si="0"/>
        <v>女小1小800</v>
      </c>
    </row>
    <row r="20" spans="1:25" ht="14.4">
      <c r="A20" s="121" t="s">
        <v>379</v>
      </c>
      <c r="B20" s="126" t="s">
        <v>405</v>
      </c>
      <c r="C20" s="125" t="s">
        <v>296</v>
      </c>
      <c r="D20" s="41" t="s">
        <v>406</v>
      </c>
      <c r="F20" s="35" t="s">
        <v>380</v>
      </c>
      <c r="G20" s="35" t="s">
        <v>297</v>
      </c>
      <c r="H20" s="227" t="s">
        <v>444</v>
      </c>
      <c r="I20" s="35">
        <v>19</v>
      </c>
      <c r="K20" s="35">
        <v>75</v>
      </c>
      <c r="P20" s="41" t="s">
        <v>230</v>
      </c>
      <c r="Q20" s="35">
        <v>700</v>
      </c>
      <c r="R20" s="35" t="s">
        <v>90</v>
      </c>
      <c r="U20" s="35" t="s">
        <v>23</v>
      </c>
      <c r="V20" s="35" t="s">
        <v>81</v>
      </c>
      <c r="W20" s="35" t="s">
        <v>133</v>
      </c>
      <c r="Y20" s="35" t="str">
        <f t="shared" si="0"/>
        <v>女小2小800</v>
      </c>
    </row>
    <row r="21" spans="1:25" ht="14.4">
      <c r="A21" s="123" t="s">
        <v>380</v>
      </c>
      <c r="B21" s="127" t="s">
        <v>405</v>
      </c>
      <c r="C21" s="124" t="s">
        <v>297</v>
      </c>
      <c r="D21" s="41" t="s">
        <v>406</v>
      </c>
      <c r="F21" s="35" t="s">
        <v>381</v>
      </c>
      <c r="G21" s="35" t="s">
        <v>155</v>
      </c>
      <c r="H21" s="227" t="s">
        <v>445</v>
      </c>
      <c r="I21" s="35">
        <v>20</v>
      </c>
      <c r="K21" s="35">
        <v>74</v>
      </c>
      <c r="P21" s="41" t="s">
        <v>231</v>
      </c>
      <c r="Q21" s="35">
        <v>700</v>
      </c>
      <c r="R21" s="35" t="s">
        <v>90</v>
      </c>
      <c r="U21" s="35" t="s">
        <v>23</v>
      </c>
      <c r="V21" s="35" t="s">
        <v>82</v>
      </c>
      <c r="W21" s="35" t="s">
        <v>133</v>
      </c>
      <c r="Y21" s="35" t="str">
        <f t="shared" si="0"/>
        <v>女小3小800</v>
      </c>
    </row>
    <row r="22" spans="1:25" ht="14.4">
      <c r="A22" s="121" t="s">
        <v>381</v>
      </c>
      <c r="B22" s="126" t="s">
        <v>405</v>
      </c>
      <c r="C22" s="125" t="s">
        <v>155</v>
      </c>
      <c r="D22" s="41" t="s">
        <v>406</v>
      </c>
      <c r="F22" s="35" t="s">
        <v>382</v>
      </c>
      <c r="G22" s="35" t="s">
        <v>298</v>
      </c>
      <c r="H22" s="227" t="s">
        <v>446</v>
      </c>
      <c r="K22" s="35">
        <v>73</v>
      </c>
      <c r="P22" s="41" t="s">
        <v>232</v>
      </c>
      <c r="Q22" s="35">
        <v>700</v>
      </c>
      <c r="R22" s="35" t="s">
        <v>90</v>
      </c>
      <c r="U22" s="35" t="s">
        <v>23</v>
      </c>
      <c r="V22" s="35" t="s">
        <v>83</v>
      </c>
      <c r="W22" s="35" t="s">
        <v>133</v>
      </c>
      <c r="Y22" s="35" t="str">
        <f t="shared" si="0"/>
        <v>女小4小800</v>
      </c>
    </row>
    <row r="23" spans="1:25" ht="14.4">
      <c r="A23" s="123" t="s">
        <v>382</v>
      </c>
      <c r="B23" s="127" t="s">
        <v>405</v>
      </c>
      <c r="C23" s="124" t="s">
        <v>298</v>
      </c>
      <c r="D23" s="129" t="s">
        <v>408</v>
      </c>
      <c r="F23" s="35" t="s">
        <v>383</v>
      </c>
      <c r="G23" s="35" t="s">
        <v>157</v>
      </c>
      <c r="H23" s="227" t="s">
        <v>447</v>
      </c>
      <c r="K23" s="35">
        <v>72</v>
      </c>
      <c r="P23" s="41" t="s">
        <v>233</v>
      </c>
      <c r="Q23" s="35">
        <v>700</v>
      </c>
      <c r="R23" s="35" t="s">
        <v>90</v>
      </c>
      <c r="U23" s="35" t="s">
        <v>23</v>
      </c>
      <c r="V23" s="35" t="s">
        <v>84</v>
      </c>
      <c r="W23" s="35" t="s">
        <v>133</v>
      </c>
      <c r="Y23" s="35" t="str">
        <f t="shared" si="0"/>
        <v>女小5小800</v>
      </c>
    </row>
    <row r="24" spans="1:25" ht="14.4">
      <c r="A24" s="121" t="s">
        <v>383</v>
      </c>
      <c r="B24" s="126" t="s">
        <v>405</v>
      </c>
      <c r="C24" s="125" t="s">
        <v>157</v>
      </c>
      <c r="D24" s="130" t="s">
        <v>409</v>
      </c>
      <c r="F24" s="35" t="s">
        <v>384</v>
      </c>
      <c r="G24" s="35" t="s">
        <v>156</v>
      </c>
      <c r="H24" s="227" t="s">
        <v>448</v>
      </c>
      <c r="K24" s="35">
        <v>71</v>
      </c>
      <c r="P24" s="41" t="s">
        <v>234</v>
      </c>
      <c r="Q24" s="35">
        <v>700</v>
      </c>
      <c r="R24" s="35" t="s">
        <v>90</v>
      </c>
      <c r="U24" s="35" t="s">
        <v>23</v>
      </c>
      <c r="V24" s="35" t="s">
        <v>85</v>
      </c>
      <c r="W24" s="35" t="s">
        <v>133</v>
      </c>
      <c r="Y24" s="35" t="str">
        <f t="shared" si="0"/>
        <v>女小6小800</v>
      </c>
    </row>
    <row r="25" spans="1:25" ht="14.4">
      <c r="A25" s="123" t="s">
        <v>384</v>
      </c>
      <c r="B25" s="127" t="s">
        <v>405</v>
      </c>
      <c r="C25" s="124" t="s">
        <v>156</v>
      </c>
      <c r="D25" s="129" t="s">
        <v>408</v>
      </c>
      <c r="F25" s="131" t="s">
        <v>412</v>
      </c>
      <c r="G25" s="131" t="s">
        <v>422</v>
      </c>
      <c r="H25" s="227" t="s">
        <v>449</v>
      </c>
      <c r="I25" s="131"/>
      <c r="K25" s="35">
        <v>70</v>
      </c>
      <c r="P25" s="41" t="s">
        <v>164</v>
      </c>
      <c r="Q25" s="35">
        <v>0</v>
      </c>
      <c r="R25" s="35" t="s">
        <v>91</v>
      </c>
      <c r="U25" s="35" t="s">
        <v>20</v>
      </c>
      <c r="V25" s="35" t="s">
        <v>19</v>
      </c>
      <c r="W25" s="35" t="s">
        <v>137</v>
      </c>
      <c r="Y25" s="35" t="str">
        <f t="shared" si="0"/>
        <v>男中1＊リレー要員</v>
      </c>
    </row>
    <row r="26" spans="1:25" ht="14.4">
      <c r="A26" s="135" t="s">
        <v>412</v>
      </c>
      <c r="B26" s="126" t="s">
        <v>405</v>
      </c>
      <c r="C26" s="136" t="s">
        <v>419</v>
      </c>
      <c r="D26" s="129" t="s">
        <v>408</v>
      </c>
      <c r="F26" s="131" t="s">
        <v>413</v>
      </c>
      <c r="G26" s="131" t="s">
        <v>420</v>
      </c>
      <c r="H26" s="227" t="s">
        <v>470</v>
      </c>
      <c r="I26" s="131"/>
      <c r="K26" s="35">
        <v>69</v>
      </c>
      <c r="P26" s="35" t="s">
        <v>165</v>
      </c>
      <c r="Q26" s="35">
        <v>0</v>
      </c>
      <c r="R26" s="35" t="s">
        <v>91</v>
      </c>
      <c r="U26" s="35" t="s">
        <v>20</v>
      </c>
      <c r="V26" s="35" t="s">
        <v>24</v>
      </c>
      <c r="W26" s="35" t="s">
        <v>137</v>
      </c>
      <c r="Y26" s="35" t="str">
        <f t="shared" si="0"/>
        <v>男中2＊リレー要員</v>
      </c>
    </row>
    <row r="27" spans="1:25" ht="14.4">
      <c r="A27" s="123" t="s">
        <v>413</v>
      </c>
      <c r="B27" s="127" t="s">
        <v>405</v>
      </c>
      <c r="C27" s="124" t="s">
        <v>420</v>
      </c>
      <c r="D27" s="130" t="s">
        <v>409</v>
      </c>
      <c r="F27" s="35" t="s">
        <v>389</v>
      </c>
      <c r="G27" s="35" t="s">
        <v>159</v>
      </c>
      <c r="H27" s="227" t="s">
        <v>471</v>
      </c>
      <c r="K27" s="35">
        <v>68</v>
      </c>
      <c r="P27" s="35" t="s">
        <v>166</v>
      </c>
      <c r="Q27" s="35">
        <v>0</v>
      </c>
      <c r="R27" s="35" t="s">
        <v>91</v>
      </c>
      <c r="U27" s="35" t="s">
        <v>20</v>
      </c>
      <c r="V27" s="35" t="s">
        <v>27</v>
      </c>
      <c r="W27" s="35" t="s">
        <v>137</v>
      </c>
      <c r="Y27" s="35" t="str">
        <f t="shared" si="0"/>
        <v>男中3＊リレー要員</v>
      </c>
    </row>
    <row r="28" spans="1:25" ht="14.4">
      <c r="A28" s="121" t="s">
        <v>389</v>
      </c>
      <c r="B28" s="126" t="s">
        <v>405</v>
      </c>
      <c r="C28" s="125" t="s">
        <v>159</v>
      </c>
      <c r="D28" s="41" t="s">
        <v>406</v>
      </c>
      <c r="F28" s="35" t="s">
        <v>390</v>
      </c>
      <c r="G28" s="35" t="s">
        <v>299</v>
      </c>
      <c r="H28" s="227" t="s">
        <v>450</v>
      </c>
      <c r="K28" s="35">
        <v>67</v>
      </c>
      <c r="P28" s="35" t="s">
        <v>217</v>
      </c>
      <c r="Q28" s="35">
        <v>0</v>
      </c>
      <c r="R28" s="35" t="s">
        <v>91</v>
      </c>
      <c r="U28" s="35" t="s">
        <v>23</v>
      </c>
      <c r="V28" s="35" t="s">
        <v>19</v>
      </c>
      <c r="W28" s="35" t="s">
        <v>137</v>
      </c>
      <c r="Y28" s="35" t="str">
        <f t="shared" si="0"/>
        <v>女中1＊リレー要員</v>
      </c>
    </row>
    <row r="29" spans="1:25" ht="14.4">
      <c r="A29" s="123" t="s">
        <v>390</v>
      </c>
      <c r="B29" s="127" t="s">
        <v>405</v>
      </c>
      <c r="C29" s="124" t="s">
        <v>299</v>
      </c>
      <c r="D29" s="41" t="s">
        <v>406</v>
      </c>
      <c r="F29" s="35" t="s">
        <v>391</v>
      </c>
      <c r="G29" s="35" t="s">
        <v>300</v>
      </c>
      <c r="H29" s="227" t="s">
        <v>451</v>
      </c>
      <c r="K29" s="35">
        <v>66</v>
      </c>
      <c r="P29" s="41" t="s">
        <v>218</v>
      </c>
      <c r="Q29" s="35">
        <v>0</v>
      </c>
      <c r="R29" s="35" t="s">
        <v>91</v>
      </c>
      <c r="U29" s="35" t="s">
        <v>23</v>
      </c>
      <c r="V29" s="35" t="s">
        <v>24</v>
      </c>
      <c r="W29" s="35" t="s">
        <v>137</v>
      </c>
      <c r="Y29" s="35" t="str">
        <f t="shared" si="0"/>
        <v>女中2＊リレー要員</v>
      </c>
    </row>
    <row r="30" spans="1:25" ht="14.4">
      <c r="A30" s="121" t="s">
        <v>391</v>
      </c>
      <c r="B30" s="126" t="s">
        <v>405</v>
      </c>
      <c r="C30" s="125" t="s">
        <v>300</v>
      </c>
      <c r="D30" s="41" t="s">
        <v>406</v>
      </c>
      <c r="F30" s="35" t="s">
        <v>385</v>
      </c>
      <c r="G30" s="35" t="s">
        <v>158</v>
      </c>
      <c r="H30" s="227" t="s">
        <v>452</v>
      </c>
      <c r="K30" s="35">
        <v>65</v>
      </c>
      <c r="P30" s="41" t="s">
        <v>219</v>
      </c>
      <c r="Q30" s="35">
        <v>0</v>
      </c>
      <c r="R30" s="35" t="s">
        <v>91</v>
      </c>
      <c r="U30" s="35" t="s">
        <v>23</v>
      </c>
      <c r="V30" s="35" t="s">
        <v>27</v>
      </c>
      <c r="W30" s="35" t="s">
        <v>137</v>
      </c>
      <c r="Y30" s="35" t="str">
        <f t="shared" si="0"/>
        <v>女中3＊リレー要員</v>
      </c>
    </row>
    <row r="31" spans="1:25" ht="14.4">
      <c r="A31" s="123" t="s">
        <v>385</v>
      </c>
      <c r="B31" s="127" t="s">
        <v>405</v>
      </c>
      <c r="C31" s="124" t="s">
        <v>158</v>
      </c>
      <c r="D31" s="129" t="s">
        <v>408</v>
      </c>
      <c r="F31" s="35" t="s">
        <v>386</v>
      </c>
      <c r="G31" s="35" t="s">
        <v>160</v>
      </c>
      <c r="H31" s="227" t="s">
        <v>453</v>
      </c>
      <c r="K31" s="35">
        <v>64</v>
      </c>
      <c r="P31" s="35" t="s">
        <v>182</v>
      </c>
      <c r="Q31" s="35">
        <v>800</v>
      </c>
      <c r="R31" s="35" t="s">
        <v>91</v>
      </c>
      <c r="U31" s="35" t="s">
        <v>20</v>
      </c>
      <c r="V31" s="35" t="s">
        <v>19</v>
      </c>
      <c r="W31" s="35" t="s">
        <v>21</v>
      </c>
      <c r="Y31" s="35" t="str">
        <f t="shared" si="0"/>
        <v>男中1中1_100</v>
      </c>
    </row>
    <row r="32" spans="1:25" ht="14.4">
      <c r="A32" s="121" t="s">
        <v>386</v>
      </c>
      <c r="B32" s="126" t="s">
        <v>405</v>
      </c>
      <c r="C32" s="125" t="s">
        <v>160</v>
      </c>
      <c r="D32" s="129" t="s">
        <v>408</v>
      </c>
      <c r="F32" s="35" t="s">
        <v>387</v>
      </c>
      <c r="G32" s="35" t="s">
        <v>161</v>
      </c>
      <c r="H32" s="227" t="s">
        <v>454</v>
      </c>
      <c r="K32" s="35">
        <v>63</v>
      </c>
      <c r="P32" s="35" t="s">
        <v>183</v>
      </c>
      <c r="Q32" s="35">
        <v>800</v>
      </c>
      <c r="R32" s="35" t="s">
        <v>91</v>
      </c>
      <c r="U32" s="35" t="s">
        <v>20</v>
      </c>
      <c r="V32" s="35" t="s">
        <v>24</v>
      </c>
      <c r="W32" s="35" t="s">
        <v>26</v>
      </c>
      <c r="Y32" s="35" t="str">
        <f t="shared" si="0"/>
        <v>男中2中2_100</v>
      </c>
    </row>
    <row r="33" spans="1:25" ht="14.4">
      <c r="A33" s="123" t="s">
        <v>387</v>
      </c>
      <c r="B33" s="127" t="s">
        <v>405</v>
      </c>
      <c r="C33" s="124" t="s">
        <v>161</v>
      </c>
      <c r="D33" s="130" t="s">
        <v>409</v>
      </c>
      <c r="F33" s="35" t="s">
        <v>388</v>
      </c>
      <c r="G33" s="35" t="s">
        <v>162</v>
      </c>
      <c r="H33" s="227" t="s">
        <v>455</v>
      </c>
      <c r="K33" s="35">
        <v>62</v>
      </c>
      <c r="P33" s="35" t="s">
        <v>184</v>
      </c>
      <c r="Q33" s="35">
        <v>800</v>
      </c>
      <c r="R33" s="35" t="s">
        <v>91</v>
      </c>
      <c r="U33" s="35" t="s">
        <v>20</v>
      </c>
      <c r="V33" s="35" t="s">
        <v>27</v>
      </c>
      <c r="W33" s="35" t="s">
        <v>29</v>
      </c>
      <c r="Y33" s="35" t="str">
        <f t="shared" si="0"/>
        <v>男中3中3_100</v>
      </c>
    </row>
    <row r="34" spans="1:25" ht="14.4">
      <c r="A34" s="121" t="s">
        <v>388</v>
      </c>
      <c r="B34" s="126" t="s">
        <v>405</v>
      </c>
      <c r="C34" s="125" t="s">
        <v>162</v>
      </c>
      <c r="D34" s="41" t="s">
        <v>406</v>
      </c>
      <c r="H34" s="227" t="s">
        <v>456</v>
      </c>
      <c r="P34" s="41" t="s">
        <v>185</v>
      </c>
      <c r="Q34" s="35">
        <v>800</v>
      </c>
      <c r="R34" s="35" t="s">
        <v>91</v>
      </c>
      <c r="U34" s="35" t="s">
        <v>20</v>
      </c>
      <c r="V34" s="35" t="s">
        <v>19</v>
      </c>
      <c r="W34" s="35" t="s">
        <v>150</v>
      </c>
      <c r="Y34" s="35" t="str">
        <f t="shared" si="0"/>
        <v>男中1中共_200</v>
      </c>
    </row>
    <row r="35" spans="1:25" ht="14.4">
      <c r="H35" s="227" t="s">
        <v>457</v>
      </c>
      <c r="P35" s="41" t="s">
        <v>186</v>
      </c>
      <c r="Q35" s="35">
        <v>800</v>
      </c>
      <c r="R35" s="35" t="s">
        <v>91</v>
      </c>
      <c r="U35" s="35" t="s">
        <v>20</v>
      </c>
      <c r="V35" s="35" t="s">
        <v>24</v>
      </c>
      <c r="W35" s="35" t="s">
        <v>150</v>
      </c>
      <c r="Y35" s="35" t="str">
        <f t="shared" si="0"/>
        <v>男中2中共_200</v>
      </c>
    </row>
    <row r="36" spans="1:25" ht="14.4">
      <c r="H36" s="227" t="s">
        <v>458</v>
      </c>
      <c r="P36" s="41" t="s">
        <v>187</v>
      </c>
      <c r="Q36" s="35">
        <v>800</v>
      </c>
      <c r="R36" s="35" t="s">
        <v>91</v>
      </c>
      <c r="U36" s="35" t="s">
        <v>20</v>
      </c>
      <c r="V36" s="35" t="s">
        <v>27</v>
      </c>
      <c r="W36" s="35" t="s">
        <v>150</v>
      </c>
      <c r="Y36" s="35" t="str">
        <f t="shared" si="0"/>
        <v>男中3中共_200</v>
      </c>
    </row>
    <row r="37" spans="1:25" ht="14.4">
      <c r="H37" s="227" t="s">
        <v>459</v>
      </c>
      <c r="M37" s="41"/>
      <c r="P37" s="41" t="s">
        <v>301</v>
      </c>
      <c r="Q37" s="35">
        <v>800</v>
      </c>
      <c r="R37" s="35" t="s">
        <v>91</v>
      </c>
      <c r="U37" s="35" t="s">
        <v>20</v>
      </c>
      <c r="V37" s="35" t="s">
        <v>19</v>
      </c>
      <c r="W37" s="35" t="s">
        <v>291</v>
      </c>
      <c r="Y37" s="35" t="str">
        <f t="shared" si="0"/>
        <v>男中1中共_400男</v>
      </c>
    </row>
    <row r="38" spans="1:25" ht="14.4">
      <c r="H38" s="227" t="s">
        <v>460</v>
      </c>
      <c r="P38" s="41" t="s">
        <v>302</v>
      </c>
      <c r="Q38" s="35">
        <v>800</v>
      </c>
      <c r="R38" s="35" t="s">
        <v>91</v>
      </c>
      <c r="U38" s="35" t="s">
        <v>20</v>
      </c>
      <c r="V38" s="35" t="s">
        <v>24</v>
      </c>
      <c r="W38" s="35" t="s">
        <v>291</v>
      </c>
      <c r="Y38" s="35" t="str">
        <f t="shared" si="0"/>
        <v>男中2中共_400男</v>
      </c>
    </row>
    <row r="39" spans="1:25" ht="14.4">
      <c r="H39" s="227" t="s">
        <v>461</v>
      </c>
      <c r="P39" s="41" t="s">
        <v>303</v>
      </c>
      <c r="Q39" s="35">
        <v>800</v>
      </c>
      <c r="R39" s="35" t="s">
        <v>91</v>
      </c>
      <c r="U39" s="35" t="s">
        <v>20</v>
      </c>
      <c r="V39" s="35" t="s">
        <v>27</v>
      </c>
      <c r="W39" s="35" t="s">
        <v>291</v>
      </c>
      <c r="Y39" s="35" t="str">
        <f t="shared" si="0"/>
        <v>男中3中共_400男</v>
      </c>
    </row>
    <row r="40" spans="1:25" ht="14.4">
      <c r="H40" s="227" t="s">
        <v>462</v>
      </c>
      <c r="P40" s="41" t="s">
        <v>304</v>
      </c>
      <c r="Q40" s="35">
        <v>800</v>
      </c>
      <c r="R40" s="35" t="s">
        <v>91</v>
      </c>
      <c r="U40" s="35" t="s">
        <v>20</v>
      </c>
      <c r="V40" s="35" t="s">
        <v>19</v>
      </c>
      <c r="W40" s="35" t="s">
        <v>292</v>
      </c>
      <c r="Y40" s="35" t="str">
        <f t="shared" si="0"/>
        <v>男中1中1_800男</v>
      </c>
    </row>
    <row r="41" spans="1:25" ht="14.4">
      <c r="H41" s="227" t="s">
        <v>463</v>
      </c>
      <c r="P41" s="41" t="s">
        <v>401</v>
      </c>
      <c r="Q41" s="35">
        <v>800</v>
      </c>
      <c r="R41" s="35" t="s">
        <v>91</v>
      </c>
      <c r="U41" s="35" t="s">
        <v>20</v>
      </c>
      <c r="V41" s="35" t="s">
        <v>19</v>
      </c>
      <c r="W41" s="35" t="s">
        <v>151</v>
      </c>
      <c r="Y41" s="35" t="str">
        <f t="shared" si="0"/>
        <v>男中1中共_800</v>
      </c>
    </row>
    <row r="42" spans="1:25" ht="14.4">
      <c r="H42" s="227" t="s">
        <v>464</v>
      </c>
      <c r="P42" s="41" t="s">
        <v>188</v>
      </c>
      <c r="Q42" s="35">
        <v>800</v>
      </c>
      <c r="R42" s="35" t="s">
        <v>91</v>
      </c>
      <c r="U42" s="35" t="s">
        <v>20</v>
      </c>
      <c r="V42" s="35" t="s">
        <v>24</v>
      </c>
      <c r="W42" s="35" t="s">
        <v>151</v>
      </c>
      <c r="Y42" s="35" t="str">
        <f t="shared" si="0"/>
        <v>男中2中共_800</v>
      </c>
    </row>
    <row r="43" spans="1:25" ht="14.4">
      <c r="H43" s="227" t="s">
        <v>465</v>
      </c>
      <c r="P43" s="41" t="s">
        <v>189</v>
      </c>
      <c r="Q43" s="35">
        <v>800</v>
      </c>
      <c r="R43" s="35" t="s">
        <v>91</v>
      </c>
      <c r="U43" s="35" t="s">
        <v>20</v>
      </c>
      <c r="V43" s="35" t="s">
        <v>27</v>
      </c>
      <c r="W43" s="35" t="s">
        <v>151</v>
      </c>
      <c r="Y43" s="35" t="str">
        <f t="shared" si="0"/>
        <v>男中3中共_800</v>
      </c>
    </row>
    <row r="44" spans="1:25" ht="14.4">
      <c r="H44" s="227" t="s">
        <v>466</v>
      </c>
      <c r="P44" s="41" t="s">
        <v>305</v>
      </c>
      <c r="Q44" s="35">
        <v>800</v>
      </c>
      <c r="R44" s="35" t="s">
        <v>91</v>
      </c>
      <c r="U44" s="35" t="s">
        <v>20</v>
      </c>
      <c r="V44" s="35" t="s">
        <v>19</v>
      </c>
      <c r="W44" s="35" t="s">
        <v>293</v>
      </c>
      <c r="Y44" s="35" t="str">
        <f t="shared" si="0"/>
        <v>男中1中共_1500</v>
      </c>
    </row>
    <row r="45" spans="1:25" ht="14.4">
      <c r="H45" s="227" t="s">
        <v>467</v>
      </c>
      <c r="P45" s="41" t="s">
        <v>306</v>
      </c>
      <c r="Q45" s="35">
        <v>800</v>
      </c>
      <c r="R45" s="35" t="s">
        <v>91</v>
      </c>
      <c r="U45" s="35" t="s">
        <v>20</v>
      </c>
      <c r="V45" s="35" t="s">
        <v>24</v>
      </c>
      <c r="W45" s="35" t="s">
        <v>293</v>
      </c>
      <c r="Y45" s="35" t="str">
        <f t="shared" si="0"/>
        <v>男中2中共_1500</v>
      </c>
    </row>
    <row r="46" spans="1:25" ht="14.4">
      <c r="H46" s="227" t="s">
        <v>468</v>
      </c>
      <c r="P46" s="41" t="s">
        <v>307</v>
      </c>
      <c r="Q46" s="35">
        <v>800</v>
      </c>
      <c r="R46" s="35" t="s">
        <v>91</v>
      </c>
      <c r="U46" s="35" t="s">
        <v>20</v>
      </c>
      <c r="V46" s="35" t="s">
        <v>27</v>
      </c>
      <c r="W46" s="35" t="s">
        <v>293</v>
      </c>
      <c r="Y46" s="35" t="str">
        <f t="shared" si="0"/>
        <v>男中3中共_1500</v>
      </c>
    </row>
    <row r="47" spans="1:25" ht="14.4">
      <c r="H47" s="227" t="s">
        <v>469</v>
      </c>
      <c r="P47" s="41" t="s">
        <v>308</v>
      </c>
      <c r="Q47" s="35">
        <v>800</v>
      </c>
      <c r="R47" s="35" t="s">
        <v>91</v>
      </c>
      <c r="U47" s="35" t="s">
        <v>20</v>
      </c>
      <c r="V47" s="35" t="s">
        <v>19</v>
      </c>
      <c r="W47" s="35" t="s">
        <v>287</v>
      </c>
      <c r="Y47" s="35" t="str">
        <f t="shared" si="0"/>
        <v>男中1中共_3000男</v>
      </c>
    </row>
    <row r="48" spans="1:25">
      <c r="P48" s="41" t="s">
        <v>309</v>
      </c>
      <c r="Q48" s="35">
        <v>800</v>
      </c>
      <c r="R48" s="35" t="s">
        <v>91</v>
      </c>
      <c r="U48" s="35" t="s">
        <v>20</v>
      </c>
      <c r="V48" s="35" t="s">
        <v>24</v>
      </c>
      <c r="W48" s="35" t="s">
        <v>287</v>
      </c>
      <c r="Y48" s="35" t="str">
        <f t="shared" si="0"/>
        <v>男中2中共_3000男</v>
      </c>
    </row>
    <row r="49" spans="16:25">
      <c r="P49" s="41" t="s">
        <v>310</v>
      </c>
      <c r="Q49" s="35">
        <v>800</v>
      </c>
      <c r="R49" s="35" t="s">
        <v>91</v>
      </c>
      <c r="U49" s="35" t="s">
        <v>20</v>
      </c>
      <c r="V49" s="35" t="s">
        <v>27</v>
      </c>
      <c r="W49" s="35" t="s">
        <v>287</v>
      </c>
      <c r="Y49" s="35" t="str">
        <f t="shared" si="0"/>
        <v>男中3中共_3000男</v>
      </c>
    </row>
    <row r="50" spans="16:25">
      <c r="P50" s="41" t="s">
        <v>311</v>
      </c>
      <c r="Q50" s="35">
        <v>800</v>
      </c>
      <c r="R50" s="35" t="s">
        <v>91</v>
      </c>
      <c r="U50" s="35" t="s">
        <v>20</v>
      </c>
      <c r="V50" s="35" t="s">
        <v>19</v>
      </c>
      <c r="W50" s="35" t="s">
        <v>294</v>
      </c>
      <c r="Y50" s="35" t="str">
        <f t="shared" si="0"/>
        <v>男中1中共_110H男</v>
      </c>
    </row>
    <row r="51" spans="16:25">
      <c r="P51" s="41" t="s">
        <v>312</v>
      </c>
      <c r="Q51" s="35">
        <v>800</v>
      </c>
      <c r="R51" s="35" t="s">
        <v>91</v>
      </c>
      <c r="U51" s="35" t="s">
        <v>20</v>
      </c>
      <c r="V51" s="35" t="s">
        <v>24</v>
      </c>
      <c r="W51" s="35" t="s">
        <v>294</v>
      </c>
      <c r="Y51" s="35" t="str">
        <f t="shared" si="0"/>
        <v>男中2中共_110H男</v>
      </c>
    </row>
    <row r="52" spans="16:25">
      <c r="P52" s="41" t="s">
        <v>313</v>
      </c>
      <c r="Q52" s="35">
        <v>800</v>
      </c>
      <c r="R52" s="35" t="s">
        <v>91</v>
      </c>
      <c r="U52" s="35" t="s">
        <v>20</v>
      </c>
      <c r="V52" s="35" t="s">
        <v>27</v>
      </c>
      <c r="W52" s="35" t="s">
        <v>294</v>
      </c>
      <c r="Y52" s="35" t="str">
        <f t="shared" si="0"/>
        <v>男中3中共_110H男</v>
      </c>
    </row>
    <row r="53" spans="16:25">
      <c r="P53" s="35" t="s">
        <v>190</v>
      </c>
      <c r="Q53" s="35">
        <v>800</v>
      </c>
      <c r="R53" s="35" t="s">
        <v>91</v>
      </c>
      <c r="U53" s="35" t="s">
        <v>20</v>
      </c>
      <c r="V53" s="35" t="s">
        <v>19</v>
      </c>
      <c r="W53" s="35" t="s">
        <v>152</v>
      </c>
      <c r="Y53" s="35" t="str">
        <f t="shared" si="0"/>
        <v>男中1中共_走高跳</v>
      </c>
    </row>
    <row r="54" spans="16:25">
      <c r="P54" s="35" t="s">
        <v>191</v>
      </c>
      <c r="Q54" s="35">
        <v>800</v>
      </c>
      <c r="R54" s="35" t="s">
        <v>91</v>
      </c>
      <c r="U54" s="35" t="s">
        <v>20</v>
      </c>
      <c r="V54" s="35" t="s">
        <v>24</v>
      </c>
      <c r="W54" s="35" t="s">
        <v>152</v>
      </c>
      <c r="Y54" s="35" t="str">
        <f t="shared" si="0"/>
        <v>男中2中共_走高跳</v>
      </c>
    </row>
    <row r="55" spans="16:25">
      <c r="P55" s="35" t="s">
        <v>192</v>
      </c>
      <c r="Q55" s="35">
        <v>800</v>
      </c>
      <c r="R55" s="35" t="s">
        <v>91</v>
      </c>
      <c r="U55" s="35" t="s">
        <v>20</v>
      </c>
      <c r="V55" s="35" t="s">
        <v>27</v>
      </c>
      <c r="W55" s="35" t="s">
        <v>152</v>
      </c>
      <c r="Y55" s="35" t="str">
        <f t="shared" si="0"/>
        <v>男中3中共_走高跳</v>
      </c>
    </row>
    <row r="56" spans="16:25">
      <c r="P56" s="35" t="s">
        <v>193</v>
      </c>
      <c r="Q56" s="35">
        <v>800</v>
      </c>
      <c r="R56" s="35" t="s">
        <v>91</v>
      </c>
      <c r="U56" s="35" t="s">
        <v>20</v>
      </c>
      <c r="V56" s="35" t="s">
        <v>19</v>
      </c>
      <c r="W56" s="35" t="s">
        <v>153</v>
      </c>
      <c r="Y56" s="35" t="str">
        <f t="shared" si="0"/>
        <v>男中1中共_走幅跳</v>
      </c>
    </row>
    <row r="57" spans="16:25">
      <c r="P57" s="35" t="s">
        <v>194</v>
      </c>
      <c r="Q57" s="35">
        <v>800</v>
      </c>
      <c r="R57" s="35" t="s">
        <v>91</v>
      </c>
      <c r="U57" s="35" t="s">
        <v>20</v>
      </c>
      <c r="V57" s="35" t="s">
        <v>24</v>
      </c>
      <c r="W57" s="35" t="s">
        <v>153</v>
      </c>
      <c r="Y57" s="35" t="str">
        <f t="shared" si="0"/>
        <v>男中2中共_走幅跳</v>
      </c>
    </row>
    <row r="58" spans="16:25">
      <c r="P58" s="35" t="s">
        <v>195</v>
      </c>
      <c r="Q58" s="35">
        <v>800</v>
      </c>
      <c r="R58" s="35" t="s">
        <v>91</v>
      </c>
      <c r="U58" s="35" t="s">
        <v>20</v>
      </c>
      <c r="V58" s="35" t="s">
        <v>27</v>
      </c>
      <c r="W58" s="35" t="s">
        <v>153</v>
      </c>
      <c r="Y58" s="35" t="str">
        <f t="shared" si="0"/>
        <v>男中3中共_走幅跳</v>
      </c>
    </row>
    <row r="59" spans="16:25">
      <c r="P59" s="41" t="s">
        <v>196</v>
      </c>
      <c r="Q59" s="35">
        <v>800</v>
      </c>
      <c r="R59" s="35" t="s">
        <v>91</v>
      </c>
      <c r="U59" s="35" t="s">
        <v>20</v>
      </c>
      <c r="V59" s="35" t="s">
        <v>19</v>
      </c>
      <c r="W59" s="35" t="s">
        <v>154</v>
      </c>
      <c r="Y59" s="35" t="str">
        <f t="shared" si="0"/>
        <v>男中1中共_砲丸投</v>
      </c>
    </row>
    <row r="60" spans="16:25">
      <c r="P60" s="41" t="s">
        <v>197</v>
      </c>
      <c r="Q60" s="35">
        <v>800</v>
      </c>
      <c r="R60" s="35" t="s">
        <v>91</v>
      </c>
      <c r="U60" s="35" t="s">
        <v>20</v>
      </c>
      <c r="V60" s="35" t="s">
        <v>24</v>
      </c>
      <c r="W60" s="35" t="s">
        <v>154</v>
      </c>
      <c r="Y60" s="35" t="str">
        <f t="shared" si="0"/>
        <v>男中2中共_砲丸投</v>
      </c>
    </row>
    <row r="61" spans="16:25">
      <c r="P61" s="41" t="s">
        <v>198</v>
      </c>
      <c r="Q61" s="35">
        <v>800</v>
      </c>
      <c r="R61" s="35" t="s">
        <v>91</v>
      </c>
      <c r="U61" s="35" t="s">
        <v>20</v>
      </c>
      <c r="V61" s="35" t="s">
        <v>27</v>
      </c>
      <c r="W61" s="35" t="s">
        <v>154</v>
      </c>
      <c r="Y61" s="35" t="str">
        <f t="shared" si="0"/>
        <v>男中3中共_砲丸投</v>
      </c>
    </row>
    <row r="62" spans="16:25">
      <c r="P62" s="41" t="s">
        <v>235</v>
      </c>
      <c r="Q62" s="35">
        <v>800</v>
      </c>
      <c r="R62" s="35" t="s">
        <v>91</v>
      </c>
      <c r="U62" s="35" t="s">
        <v>23</v>
      </c>
      <c r="V62" s="35" t="s">
        <v>19</v>
      </c>
      <c r="W62" s="35" t="s">
        <v>21</v>
      </c>
      <c r="Y62" s="35" t="str">
        <f t="shared" si="0"/>
        <v>女中1中1_100</v>
      </c>
    </row>
    <row r="63" spans="16:25">
      <c r="P63" s="41" t="s">
        <v>236</v>
      </c>
      <c r="Q63" s="35">
        <v>800</v>
      </c>
      <c r="R63" s="35" t="s">
        <v>91</v>
      </c>
      <c r="U63" s="35" t="s">
        <v>23</v>
      </c>
      <c r="V63" s="35" t="s">
        <v>24</v>
      </c>
      <c r="W63" s="35" t="s">
        <v>26</v>
      </c>
      <c r="Y63" s="35" t="str">
        <f t="shared" si="0"/>
        <v>女中2中2_100</v>
      </c>
    </row>
    <row r="64" spans="16:25">
      <c r="P64" s="41" t="s">
        <v>237</v>
      </c>
      <c r="Q64" s="35">
        <v>800</v>
      </c>
      <c r="R64" s="35" t="s">
        <v>91</v>
      </c>
      <c r="U64" s="35" t="s">
        <v>23</v>
      </c>
      <c r="V64" s="35" t="s">
        <v>27</v>
      </c>
      <c r="W64" s="35" t="s">
        <v>29</v>
      </c>
      <c r="Y64" s="35" t="str">
        <f t="shared" si="0"/>
        <v>女中3中3_100</v>
      </c>
    </row>
    <row r="65" spans="16:25">
      <c r="P65" s="41" t="s">
        <v>238</v>
      </c>
      <c r="Q65" s="35">
        <v>800</v>
      </c>
      <c r="R65" s="35" t="s">
        <v>91</v>
      </c>
      <c r="U65" s="35" t="s">
        <v>23</v>
      </c>
      <c r="V65" s="35" t="s">
        <v>19</v>
      </c>
      <c r="W65" s="35" t="s">
        <v>150</v>
      </c>
      <c r="Y65" s="35" t="str">
        <f t="shared" si="0"/>
        <v>女中1中共_200</v>
      </c>
    </row>
    <row r="66" spans="16:25">
      <c r="P66" s="41" t="s">
        <v>239</v>
      </c>
      <c r="Q66" s="35">
        <v>800</v>
      </c>
      <c r="R66" s="35" t="s">
        <v>91</v>
      </c>
      <c r="U66" s="35" t="s">
        <v>23</v>
      </c>
      <c r="V66" s="35" t="s">
        <v>24</v>
      </c>
      <c r="W66" s="35" t="s">
        <v>150</v>
      </c>
      <c r="Y66" s="35" t="str">
        <f t="shared" si="0"/>
        <v>女中2中共_200</v>
      </c>
    </row>
    <row r="67" spans="16:25">
      <c r="P67" s="41" t="s">
        <v>240</v>
      </c>
      <c r="Q67" s="35">
        <v>800</v>
      </c>
      <c r="R67" s="35" t="s">
        <v>91</v>
      </c>
      <c r="U67" s="35" t="s">
        <v>23</v>
      </c>
      <c r="V67" s="35" t="s">
        <v>27</v>
      </c>
      <c r="W67" s="35" t="s">
        <v>150</v>
      </c>
      <c r="Y67" s="35" t="str">
        <f t="shared" ref="Y67:Y133" si="1">CONCATENATE(U67,V67,W67)</f>
        <v>女中3中共_200</v>
      </c>
    </row>
    <row r="68" spans="16:25">
      <c r="P68" s="41" t="s">
        <v>314</v>
      </c>
      <c r="Q68" s="35">
        <v>800</v>
      </c>
      <c r="R68" s="35" t="s">
        <v>91</v>
      </c>
      <c r="U68" s="35" t="s">
        <v>23</v>
      </c>
      <c r="V68" s="35" t="s">
        <v>19</v>
      </c>
      <c r="W68" s="35" t="s">
        <v>151</v>
      </c>
      <c r="Y68" s="35" t="str">
        <f t="shared" si="1"/>
        <v>女中1中共_800</v>
      </c>
    </row>
    <row r="69" spans="16:25">
      <c r="P69" s="41" t="s">
        <v>241</v>
      </c>
      <c r="Q69" s="35">
        <v>800</v>
      </c>
      <c r="R69" s="35" t="s">
        <v>91</v>
      </c>
      <c r="U69" s="35" t="s">
        <v>23</v>
      </c>
      <c r="V69" s="35" t="s">
        <v>24</v>
      </c>
      <c r="W69" s="35" t="s">
        <v>151</v>
      </c>
      <c r="Y69" s="35" t="str">
        <f t="shared" si="1"/>
        <v>女中2中共_800</v>
      </c>
    </row>
    <row r="70" spans="16:25">
      <c r="P70" s="41" t="s">
        <v>242</v>
      </c>
      <c r="Q70" s="35">
        <v>800</v>
      </c>
      <c r="R70" s="35" t="s">
        <v>91</v>
      </c>
      <c r="U70" s="35" t="s">
        <v>23</v>
      </c>
      <c r="V70" s="35" t="s">
        <v>27</v>
      </c>
      <c r="W70" s="35" t="s">
        <v>151</v>
      </c>
      <c r="Y70" s="35" t="str">
        <f t="shared" si="1"/>
        <v>女中3中共_800</v>
      </c>
    </row>
    <row r="71" spans="16:25">
      <c r="P71" s="41" t="s">
        <v>315</v>
      </c>
      <c r="Q71" s="35">
        <v>800</v>
      </c>
      <c r="R71" s="35" t="s">
        <v>91</v>
      </c>
      <c r="U71" s="35" t="s">
        <v>23</v>
      </c>
      <c r="V71" s="35" t="s">
        <v>19</v>
      </c>
      <c r="W71" s="35" t="s">
        <v>293</v>
      </c>
      <c r="Y71" s="35" t="str">
        <f t="shared" si="1"/>
        <v>女中1中共_1500</v>
      </c>
    </row>
    <row r="72" spans="16:25">
      <c r="P72" s="41" t="s">
        <v>316</v>
      </c>
      <c r="Q72" s="35">
        <v>800</v>
      </c>
      <c r="R72" s="35" t="s">
        <v>91</v>
      </c>
      <c r="U72" s="35" t="s">
        <v>23</v>
      </c>
      <c r="V72" s="35" t="s">
        <v>24</v>
      </c>
      <c r="W72" s="35" t="s">
        <v>293</v>
      </c>
      <c r="Y72" s="35" t="str">
        <f t="shared" si="1"/>
        <v>女中2中共_1500</v>
      </c>
    </row>
    <row r="73" spans="16:25">
      <c r="P73" s="41" t="s">
        <v>317</v>
      </c>
      <c r="Q73" s="35">
        <v>800</v>
      </c>
      <c r="R73" s="35" t="s">
        <v>91</v>
      </c>
      <c r="U73" s="35" t="s">
        <v>23</v>
      </c>
      <c r="V73" s="35" t="s">
        <v>27</v>
      </c>
      <c r="W73" s="35" t="s">
        <v>293</v>
      </c>
      <c r="Y73" s="35" t="str">
        <f t="shared" si="1"/>
        <v>女中3中共_1500</v>
      </c>
    </row>
    <row r="74" spans="16:25">
      <c r="P74" s="41" t="s">
        <v>288</v>
      </c>
      <c r="Q74" s="35">
        <v>800</v>
      </c>
      <c r="R74" s="35" t="s">
        <v>91</v>
      </c>
      <c r="U74" s="35" t="s">
        <v>23</v>
      </c>
      <c r="V74" s="35" t="s">
        <v>19</v>
      </c>
      <c r="W74" s="35" t="s">
        <v>286</v>
      </c>
      <c r="Y74" s="35" t="str">
        <f t="shared" si="1"/>
        <v>女中1中共_100H女</v>
      </c>
    </row>
    <row r="75" spans="16:25">
      <c r="P75" s="41" t="s">
        <v>289</v>
      </c>
      <c r="Q75" s="35">
        <v>800</v>
      </c>
      <c r="R75" s="35" t="s">
        <v>91</v>
      </c>
      <c r="U75" s="35" t="s">
        <v>23</v>
      </c>
      <c r="V75" s="35" t="s">
        <v>24</v>
      </c>
      <c r="W75" s="35" t="s">
        <v>286</v>
      </c>
      <c r="Y75" s="35" t="str">
        <f t="shared" si="1"/>
        <v>女中2中共_100H女</v>
      </c>
    </row>
    <row r="76" spans="16:25">
      <c r="P76" s="41" t="s">
        <v>290</v>
      </c>
      <c r="Q76" s="35">
        <v>800</v>
      </c>
      <c r="R76" s="35" t="s">
        <v>91</v>
      </c>
      <c r="U76" s="35" t="s">
        <v>23</v>
      </c>
      <c r="V76" s="35" t="s">
        <v>27</v>
      </c>
      <c r="W76" s="35" t="s">
        <v>286</v>
      </c>
      <c r="Y76" s="35" t="str">
        <f t="shared" si="1"/>
        <v>女中3中共_100H女</v>
      </c>
    </row>
    <row r="77" spans="16:25">
      <c r="P77" s="41" t="s">
        <v>243</v>
      </c>
      <c r="Q77" s="35">
        <v>800</v>
      </c>
      <c r="R77" s="35" t="s">
        <v>91</v>
      </c>
      <c r="U77" s="35" t="s">
        <v>23</v>
      </c>
      <c r="V77" s="35" t="s">
        <v>19</v>
      </c>
      <c r="W77" s="35" t="s">
        <v>152</v>
      </c>
      <c r="Y77" s="35" t="str">
        <f t="shared" si="1"/>
        <v>女中1中共_走高跳</v>
      </c>
    </row>
    <row r="78" spans="16:25">
      <c r="P78" s="41" t="s">
        <v>244</v>
      </c>
      <c r="Q78" s="35">
        <v>800</v>
      </c>
      <c r="R78" s="35" t="s">
        <v>91</v>
      </c>
      <c r="U78" s="35" t="s">
        <v>23</v>
      </c>
      <c r="V78" s="35" t="s">
        <v>24</v>
      </c>
      <c r="W78" s="35" t="s">
        <v>152</v>
      </c>
      <c r="Y78" s="35" t="str">
        <f t="shared" si="1"/>
        <v>女中2中共_走高跳</v>
      </c>
    </row>
    <row r="79" spans="16:25">
      <c r="P79" s="41" t="s">
        <v>245</v>
      </c>
      <c r="Q79" s="35">
        <v>800</v>
      </c>
      <c r="R79" s="35" t="s">
        <v>91</v>
      </c>
      <c r="U79" s="35" t="s">
        <v>23</v>
      </c>
      <c r="V79" s="35" t="s">
        <v>27</v>
      </c>
      <c r="W79" s="35" t="s">
        <v>152</v>
      </c>
      <c r="Y79" s="35" t="str">
        <f t="shared" si="1"/>
        <v>女中3中共_走高跳</v>
      </c>
    </row>
    <row r="80" spans="16:25">
      <c r="P80" s="41" t="s">
        <v>246</v>
      </c>
      <c r="Q80" s="35">
        <v>800</v>
      </c>
      <c r="R80" s="35" t="s">
        <v>91</v>
      </c>
      <c r="U80" s="35" t="s">
        <v>23</v>
      </c>
      <c r="V80" s="35" t="s">
        <v>19</v>
      </c>
      <c r="W80" s="35" t="s">
        <v>153</v>
      </c>
      <c r="Y80" s="35" t="str">
        <f t="shared" si="1"/>
        <v>女中1中共_走幅跳</v>
      </c>
    </row>
    <row r="81" spans="16:25">
      <c r="P81" s="41" t="s">
        <v>247</v>
      </c>
      <c r="Q81" s="35">
        <v>800</v>
      </c>
      <c r="R81" s="35" t="s">
        <v>91</v>
      </c>
      <c r="U81" s="35" t="s">
        <v>23</v>
      </c>
      <c r="V81" s="35" t="s">
        <v>24</v>
      </c>
      <c r="W81" s="35" t="s">
        <v>153</v>
      </c>
      <c r="Y81" s="35" t="str">
        <f t="shared" si="1"/>
        <v>女中2中共_走幅跳</v>
      </c>
    </row>
    <row r="82" spans="16:25">
      <c r="P82" s="41" t="s">
        <v>248</v>
      </c>
      <c r="Q82" s="35">
        <v>800</v>
      </c>
      <c r="R82" s="35" t="s">
        <v>91</v>
      </c>
      <c r="U82" s="35" t="s">
        <v>23</v>
      </c>
      <c r="V82" s="35" t="s">
        <v>27</v>
      </c>
      <c r="W82" s="35" t="s">
        <v>153</v>
      </c>
      <c r="Y82" s="35" t="str">
        <f t="shared" si="1"/>
        <v>女中3中共_走幅跳</v>
      </c>
    </row>
    <row r="83" spans="16:25">
      <c r="P83" s="41" t="s">
        <v>249</v>
      </c>
      <c r="Q83" s="35">
        <v>800</v>
      </c>
      <c r="R83" s="35" t="s">
        <v>91</v>
      </c>
      <c r="U83" s="35" t="s">
        <v>23</v>
      </c>
      <c r="V83" s="35" t="s">
        <v>19</v>
      </c>
      <c r="W83" s="35" t="s">
        <v>154</v>
      </c>
      <c r="Y83" s="35" t="str">
        <f t="shared" si="1"/>
        <v>女中1中共_砲丸投</v>
      </c>
    </row>
    <row r="84" spans="16:25">
      <c r="P84" s="41" t="s">
        <v>250</v>
      </c>
      <c r="Q84" s="35">
        <v>800</v>
      </c>
      <c r="R84" s="35" t="s">
        <v>91</v>
      </c>
      <c r="U84" s="35" t="s">
        <v>23</v>
      </c>
      <c r="V84" s="35" t="s">
        <v>24</v>
      </c>
      <c r="W84" s="35" t="s">
        <v>154</v>
      </c>
      <c r="Y84" s="35" t="str">
        <f t="shared" si="1"/>
        <v>女中2中共_砲丸投</v>
      </c>
    </row>
    <row r="85" spans="16:25">
      <c r="P85" s="41" t="s">
        <v>251</v>
      </c>
      <c r="Q85" s="35">
        <v>800</v>
      </c>
      <c r="R85" s="35" t="s">
        <v>91</v>
      </c>
      <c r="U85" s="35" t="s">
        <v>23</v>
      </c>
      <c r="V85" s="35" t="s">
        <v>27</v>
      </c>
      <c r="W85" s="35" t="s">
        <v>154</v>
      </c>
      <c r="Y85" s="35" t="str">
        <f t="shared" si="1"/>
        <v>女中3中共_砲丸投</v>
      </c>
    </row>
    <row r="86" spans="16:25">
      <c r="P86" s="41" t="s">
        <v>167</v>
      </c>
      <c r="Q86" s="35">
        <v>0</v>
      </c>
      <c r="R86" s="35" t="s">
        <v>92</v>
      </c>
      <c r="U86" s="35" t="s">
        <v>20</v>
      </c>
      <c r="V86" s="35" t="s">
        <v>28</v>
      </c>
      <c r="W86" s="35" t="s">
        <v>137</v>
      </c>
      <c r="Y86" s="35" t="str">
        <f t="shared" si="1"/>
        <v>男高1＊リレー要員</v>
      </c>
    </row>
    <row r="87" spans="16:25">
      <c r="P87" s="41" t="s">
        <v>168</v>
      </c>
      <c r="Q87" s="35">
        <v>0</v>
      </c>
      <c r="R87" s="35" t="s">
        <v>92</v>
      </c>
      <c r="U87" s="35" t="s">
        <v>20</v>
      </c>
      <c r="V87" s="35" t="s">
        <v>30</v>
      </c>
      <c r="W87" s="35" t="s">
        <v>137</v>
      </c>
      <c r="Y87" s="35" t="str">
        <f t="shared" si="1"/>
        <v>男高2＊リレー要員</v>
      </c>
    </row>
    <row r="88" spans="16:25">
      <c r="P88" s="41" t="s">
        <v>169</v>
      </c>
      <c r="Q88" s="35">
        <v>0</v>
      </c>
      <c r="R88" s="35" t="s">
        <v>92</v>
      </c>
      <c r="U88" s="35" t="s">
        <v>20</v>
      </c>
      <c r="V88" s="35" t="s">
        <v>32</v>
      </c>
      <c r="W88" s="35" t="s">
        <v>137</v>
      </c>
      <c r="Y88" s="35" t="str">
        <f t="shared" si="1"/>
        <v>男高3＊リレー要員</v>
      </c>
    </row>
    <row r="89" spans="16:25">
      <c r="P89" s="41" t="s">
        <v>220</v>
      </c>
      <c r="Q89" s="35">
        <v>0</v>
      </c>
      <c r="R89" s="35" t="s">
        <v>92</v>
      </c>
      <c r="U89" s="35" t="s">
        <v>23</v>
      </c>
      <c r="V89" s="35" t="s">
        <v>28</v>
      </c>
      <c r="W89" s="35" t="s">
        <v>137</v>
      </c>
      <c r="Y89" s="35" t="str">
        <f t="shared" si="1"/>
        <v>女高1＊リレー要員</v>
      </c>
    </row>
    <row r="90" spans="16:25">
      <c r="P90" s="41" t="s">
        <v>221</v>
      </c>
      <c r="Q90" s="35">
        <v>0</v>
      </c>
      <c r="R90" s="35" t="s">
        <v>92</v>
      </c>
      <c r="U90" s="35" t="s">
        <v>23</v>
      </c>
      <c r="V90" s="35" t="s">
        <v>30</v>
      </c>
      <c r="W90" s="35" t="s">
        <v>137</v>
      </c>
      <c r="Y90" s="35" t="str">
        <f t="shared" si="1"/>
        <v>女高2＊リレー要員</v>
      </c>
    </row>
    <row r="91" spans="16:25">
      <c r="P91" s="41" t="s">
        <v>222</v>
      </c>
      <c r="Q91" s="35">
        <v>0</v>
      </c>
      <c r="R91" s="35" t="s">
        <v>92</v>
      </c>
      <c r="U91" s="35" t="s">
        <v>23</v>
      </c>
      <c r="V91" s="35" t="s">
        <v>32</v>
      </c>
      <c r="W91" s="35" t="s">
        <v>137</v>
      </c>
      <c r="Y91" s="35" t="str">
        <f t="shared" si="1"/>
        <v>女高3＊リレー要員</v>
      </c>
    </row>
    <row r="92" spans="16:25">
      <c r="P92" s="41" t="s">
        <v>318</v>
      </c>
      <c r="Q92" s="35">
        <v>900</v>
      </c>
      <c r="R92" s="35" t="s">
        <v>92</v>
      </c>
      <c r="U92" s="35" t="s">
        <v>20</v>
      </c>
      <c r="V92" s="35" t="s">
        <v>28</v>
      </c>
      <c r="W92" s="35" t="s">
        <v>295</v>
      </c>
      <c r="Y92" s="35" t="str">
        <f t="shared" si="1"/>
        <v>男高1一般･高校_100</v>
      </c>
    </row>
    <row r="93" spans="16:25">
      <c r="P93" s="41" t="s">
        <v>319</v>
      </c>
      <c r="Q93" s="35">
        <v>900</v>
      </c>
      <c r="R93" s="35" t="s">
        <v>92</v>
      </c>
      <c r="U93" s="35" t="s">
        <v>20</v>
      </c>
      <c r="V93" s="35" t="s">
        <v>30</v>
      </c>
      <c r="W93" s="35" t="s">
        <v>295</v>
      </c>
      <c r="Y93" s="35" t="str">
        <f t="shared" si="1"/>
        <v>男高2一般･高校_100</v>
      </c>
    </row>
    <row r="94" spans="16:25">
      <c r="P94" s="41" t="s">
        <v>320</v>
      </c>
      <c r="Q94" s="35">
        <v>900</v>
      </c>
      <c r="R94" s="35" t="s">
        <v>92</v>
      </c>
      <c r="U94" s="35" t="s">
        <v>20</v>
      </c>
      <c r="V94" s="35" t="s">
        <v>32</v>
      </c>
      <c r="W94" s="35" t="s">
        <v>295</v>
      </c>
      <c r="Y94" s="35" t="str">
        <f t="shared" si="1"/>
        <v>男高3一般･高校_100</v>
      </c>
    </row>
    <row r="95" spans="16:25">
      <c r="P95" s="41" t="s">
        <v>321</v>
      </c>
      <c r="Q95" s="35">
        <v>900</v>
      </c>
      <c r="R95" s="35" t="s">
        <v>92</v>
      </c>
      <c r="U95" s="35" t="s">
        <v>20</v>
      </c>
      <c r="V95" s="35" t="s">
        <v>28</v>
      </c>
      <c r="W95" s="35" t="s">
        <v>296</v>
      </c>
      <c r="Y95" s="35" t="str">
        <f t="shared" si="1"/>
        <v>男高1一般･高校_200</v>
      </c>
    </row>
    <row r="96" spans="16:25">
      <c r="P96" s="41" t="s">
        <v>322</v>
      </c>
      <c r="Q96" s="35">
        <v>900</v>
      </c>
      <c r="R96" s="35" t="s">
        <v>92</v>
      </c>
      <c r="U96" s="35" t="s">
        <v>20</v>
      </c>
      <c r="V96" s="35" t="s">
        <v>30</v>
      </c>
      <c r="W96" s="35" t="s">
        <v>296</v>
      </c>
      <c r="Y96" s="35" t="str">
        <f t="shared" si="1"/>
        <v>男高2一般･高校_200</v>
      </c>
    </row>
    <row r="97" spans="16:25">
      <c r="P97" s="41" t="s">
        <v>323</v>
      </c>
      <c r="Q97" s="35">
        <v>900</v>
      </c>
      <c r="R97" s="35" t="s">
        <v>92</v>
      </c>
      <c r="U97" s="35" t="s">
        <v>20</v>
      </c>
      <c r="V97" s="35" t="s">
        <v>32</v>
      </c>
      <c r="W97" s="35" t="s">
        <v>296</v>
      </c>
      <c r="Y97" s="35" t="str">
        <f t="shared" si="1"/>
        <v>男高3一般･高校_200</v>
      </c>
    </row>
    <row r="98" spans="16:25">
      <c r="P98" s="41" t="s">
        <v>324</v>
      </c>
      <c r="Q98" s="35">
        <v>900</v>
      </c>
      <c r="R98" s="35" t="s">
        <v>92</v>
      </c>
      <c r="U98" s="35" t="s">
        <v>20</v>
      </c>
      <c r="V98" s="35" t="s">
        <v>28</v>
      </c>
      <c r="W98" s="35" t="s">
        <v>297</v>
      </c>
      <c r="Y98" s="35" t="str">
        <f t="shared" si="1"/>
        <v>男高1一般･高校_400</v>
      </c>
    </row>
    <row r="99" spans="16:25">
      <c r="P99" s="41" t="s">
        <v>325</v>
      </c>
      <c r="Q99" s="35">
        <v>900</v>
      </c>
      <c r="R99" s="35" t="s">
        <v>92</v>
      </c>
      <c r="U99" s="35" t="s">
        <v>20</v>
      </c>
      <c r="V99" s="35" t="s">
        <v>30</v>
      </c>
      <c r="W99" s="35" t="s">
        <v>297</v>
      </c>
      <c r="Y99" s="35" t="str">
        <f t="shared" si="1"/>
        <v>男高2一般･高校_400</v>
      </c>
    </row>
    <row r="100" spans="16:25">
      <c r="P100" s="41" t="s">
        <v>326</v>
      </c>
      <c r="Q100" s="35">
        <v>900</v>
      </c>
      <c r="R100" s="35" t="s">
        <v>92</v>
      </c>
      <c r="U100" s="35" t="s">
        <v>20</v>
      </c>
      <c r="V100" s="35" t="s">
        <v>32</v>
      </c>
      <c r="W100" s="35" t="s">
        <v>297</v>
      </c>
      <c r="Y100" s="35" t="str">
        <f t="shared" si="1"/>
        <v>男高3一般･高校_400</v>
      </c>
    </row>
    <row r="101" spans="16:25">
      <c r="P101" s="41" t="s">
        <v>199</v>
      </c>
      <c r="Q101" s="35">
        <v>900</v>
      </c>
      <c r="R101" s="35" t="s">
        <v>92</v>
      </c>
      <c r="U101" s="35" t="s">
        <v>20</v>
      </c>
      <c r="V101" s="35" t="s">
        <v>28</v>
      </c>
      <c r="W101" s="35" t="s">
        <v>155</v>
      </c>
      <c r="Y101" s="35" t="str">
        <f t="shared" si="1"/>
        <v>男高1一般･高校_800</v>
      </c>
    </row>
    <row r="102" spans="16:25">
      <c r="P102" s="41" t="s">
        <v>200</v>
      </c>
      <c r="Q102" s="35">
        <v>900</v>
      </c>
      <c r="R102" s="35" t="s">
        <v>92</v>
      </c>
      <c r="U102" s="35" t="s">
        <v>20</v>
      </c>
      <c r="V102" s="35" t="s">
        <v>30</v>
      </c>
      <c r="W102" s="35" t="s">
        <v>155</v>
      </c>
      <c r="Y102" s="35" t="str">
        <f t="shared" si="1"/>
        <v>男高2一般･高校_800</v>
      </c>
    </row>
    <row r="103" spans="16:25">
      <c r="P103" s="41" t="s">
        <v>201</v>
      </c>
      <c r="Q103" s="35">
        <v>900</v>
      </c>
      <c r="R103" s="35" t="s">
        <v>92</v>
      </c>
      <c r="U103" s="35" t="s">
        <v>20</v>
      </c>
      <c r="V103" s="35" t="s">
        <v>32</v>
      </c>
      <c r="W103" s="35" t="s">
        <v>155</v>
      </c>
      <c r="Y103" s="35" t="str">
        <f t="shared" si="1"/>
        <v>男高3一般･高校_800</v>
      </c>
    </row>
    <row r="104" spans="16:25">
      <c r="P104" s="35" t="s">
        <v>327</v>
      </c>
      <c r="Q104" s="35">
        <v>900</v>
      </c>
      <c r="R104" s="35" t="s">
        <v>92</v>
      </c>
      <c r="U104" s="35" t="s">
        <v>20</v>
      </c>
      <c r="V104" s="35" t="s">
        <v>28</v>
      </c>
      <c r="W104" s="35" t="s">
        <v>298</v>
      </c>
      <c r="Y104" s="35" t="str">
        <f t="shared" si="1"/>
        <v>男高1一般・高校_1500男</v>
      </c>
    </row>
    <row r="105" spans="16:25">
      <c r="P105" s="35" t="s">
        <v>328</v>
      </c>
      <c r="Q105" s="35">
        <v>900</v>
      </c>
      <c r="R105" s="35" t="s">
        <v>92</v>
      </c>
      <c r="U105" s="35" t="s">
        <v>20</v>
      </c>
      <c r="V105" s="35" t="s">
        <v>30</v>
      </c>
      <c r="W105" s="35" t="s">
        <v>298</v>
      </c>
      <c r="Y105" s="35" t="str">
        <f t="shared" si="1"/>
        <v>男高2一般・高校_1500男</v>
      </c>
    </row>
    <row r="106" spans="16:25">
      <c r="P106" s="35" t="s">
        <v>329</v>
      </c>
      <c r="Q106" s="35">
        <v>900</v>
      </c>
      <c r="R106" s="35" t="s">
        <v>92</v>
      </c>
      <c r="U106" s="35" t="s">
        <v>20</v>
      </c>
      <c r="V106" s="35" t="s">
        <v>32</v>
      </c>
      <c r="W106" s="35" t="s">
        <v>298</v>
      </c>
      <c r="Y106" s="35" t="str">
        <f t="shared" si="1"/>
        <v>男高3一般・高校_1500男</v>
      </c>
    </row>
    <row r="107" spans="16:25">
      <c r="P107" s="35" t="s">
        <v>202</v>
      </c>
      <c r="Q107" s="35">
        <v>900</v>
      </c>
      <c r="R107" s="35" t="s">
        <v>92</v>
      </c>
      <c r="U107" s="35" t="s">
        <v>20</v>
      </c>
      <c r="V107" s="35" t="s">
        <v>28</v>
      </c>
      <c r="W107" s="35" t="s">
        <v>156</v>
      </c>
      <c r="Y107" s="35" t="str">
        <f t="shared" si="1"/>
        <v>男高1一般･高校_5000男</v>
      </c>
    </row>
    <row r="108" spans="16:25">
      <c r="P108" s="35" t="s">
        <v>203</v>
      </c>
      <c r="Q108" s="35">
        <v>900</v>
      </c>
      <c r="R108" s="35" t="s">
        <v>92</v>
      </c>
      <c r="U108" s="35" t="s">
        <v>20</v>
      </c>
      <c r="V108" s="35" t="s">
        <v>30</v>
      </c>
      <c r="W108" s="35" t="s">
        <v>156</v>
      </c>
      <c r="Y108" s="35" t="str">
        <f t="shared" si="1"/>
        <v>男高2一般･高校_5000男</v>
      </c>
    </row>
    <row r="109" spans="16:25">
      <c r="P109" s="35" t="s">
        <v>204</v>
      </c>
      <c r="Q109" s="35">
        <v>900</v>
      </c>
      <c r="R109" s="35" t="s">
        <v>92</v>
      </c>
      <c r="U109" s="35" t="s">
        <v>20</v>
      </c>
      <c r="V109" s="35" t="s">
        <v>32</v>
      </c>
      <c r="W109" s="35" t="s">
        <v>156</v>
      </c>
      <c r="Y109" s="35" t="str">
        <f>CONCATENATE(U109,V109,W109)</f>
        <v>男高3一般･高校_5000男</v>
      </c>
    </row>
    <row r="110" spans="16:25">
      <c r="P110" s="131" t="s">
        <v>414</v>
      </c>
      <c r="Q110" s="131">
        <v>900</v>
      </c>
      <c r="R110" s="131" t="s">
        <v>92</v>
      </c>
      <c r="S110" s="131"/>
      <c r="T110" s="131"/>
      <c r="U110" s="131" t="s">
        <v>20</v>
      </c>
      <c r="V110" s="131" t="s">
        <v>28</v>
      </c>
      <c r="W110" s="131" t="s">
        <v>415</v>
      </c>
      <c r="X110" s="131"/>
      <c r="Y110" s="131" t="str">
        <f t="shared" si="1"/>
        <v>男高1一般･高校_110H男</v>
      </c>
    </row>
    <row r="111" spans="16:25">
      <c r="P111" s="131" t="s">
        <v>416</v>
      </c>
      <c r="Q111" s="131">
        <v>900</v>
      </c>
      <c r="R111" s="131" t="s">
        <v>92</v>
      </c>
      <c r="S111" s="131"/>
      <c r="T111" s="131"/>
      <c r="U111" s="131" t="s">
        <v>20</v>
      </c>
      <c r="V111" s="131" t="s">
        <v>30</v>
      </c>
      <c r="W111" s="131" t="s">
        <v>415</v>
      </c>
      <c r="X111" s="131"/>
      <c r="Y111" s="131" t="str">
        <f t="shared" si="1"/>
        <v>男高2一般･高校_110H男</v>
      </c>
    </row>
    <row r="112" spans="16:25">
      <c r="P112" s="131" t="s">
        <v>417</v>
      </c>
      <c r="Q112" s="131">
        <v>900</v>
      </c>
      <c r="R112" s="131" t="s">
        <v>92</v>
      </c>
      <c r="S112" s="131"/>
      <c r="T112" s="131"/>
      <c r="U112" s="131" t="s">
        <v>20</v>
      </c>
      <c r="V112" s="131" t="s">
        <v>32</v>
      </c>
      <c r="W112" s="131" t="s">
        <v>415</v>
      </c>
      <c r="X112" s="131"/>
      <c r="Y112" s="131" t="str">
        <f t="shared" si="1"/>
        <v>男高3一般･高校_110H男</v>
      </c>
    </row>
    <row r="113" spans="16:25">
      <c r="P113" s="41" t="s">
        <v>269</v>
      </c>
      <c r="Q113" s="35">
        <v>900</v>
      </c>
      <c r="R113" s="35" t="s">
        <v>92</v>
      </c>
      <c r="U113" s="35" t="s">
        <v>20</v>
      </c>
      <c r="V113" s="35" t="s">
        <v>28</v>
      </c>
      <c r="W113" s="35" t="s">
        <v>159</v>
      </c>
      <c r="Y113" s="35" t="str">
        <f t="shared" si="1"/>
        <v>男高1一般･高校_走高跳</v>
      </c>
    </row>
    <row r="114" spans="16:25">
      <c r="P114" s="41" t="s">
        <v>270</v>
      </c>
      <c r="Q114" s="35">
        <v>900</v>
      </c>
      <c r="R114" s="35" t="s">
        <v>92</v>
      </c>
      <c r="U114" s="35" t="s">
        <v>20</v>
      </c>
      <c r="V114" s="35" t="s">
        <v>30</v>
      </c>
      <c r="W114" s="35" t="s">
        <v>159</v>
      </c>
      <c r="Y114" s="35" t="str">
        <f t="shared" si="1"/>
        <v>男高2一般･高校_走高跳</v>
      </c>
    </row>
    <row r="115" spans="16:25">
      <c r="P115" s="41" t="s">
        <v>271</v>
      </c>
      <c r="Q115" s="35">
        <v>900</v>
      </c>
      <c r="R115" s="35" t="s">
        <v>92</v>
      </c>
      <c r="U115" s="35" t="s">
        <v>20</v>
      </c>
      <c r="V115" s="35" t="s">
        <v>32</v>
      </c>
      <c r="W115" s="35" t="s">
        <v>159</v>
      </c>
      <c r="Y115" s="35" t="str">
        <f t="shared" si="1"/>
        <v>男高3一般･高校_走高跳</v>
      </c>
    </row>
    <row r="116" spans="16:25">
      <c r="P116" s="41" t="s">
        <v>330</v>
      </c>
      <c r="Q116" s="35">
        <v>900</v>
      </c>
      <c r="R116" s="35" t="s">
        <v>92</v>
      </c>
      <c r="U116" s="35" t="s">
        <v>20</v>
      </c>
      <c r="V116" s="35" t="s">
        <v>28</v>
      </c>
      <c r="W116" s="35" t="s">
        <v>299</v>
      </c>
      <c r="Y116" s="35" t="str">
        <f t="shared" si="1"/>
        <v>男高1一般･高校_走幅跳</v>
      </c>
    </row>
    <row r="117" spans="16:25">
      <c r="P117" s="41" t="s">
        <v>331</v>
      </c>
      <c r="Q117" s="35">
        <v>900</v>
      </c>
      <c r="R117" s="35" t="s">
        <v>92</v>
      </c>
      <c r="U117" s="35" t="s">
        <v>20</v>
      </c>
      <c r="V117" s="35" t="s">
        <v>30</v>
      </c>
      <c r="W117" s="35" t="s">
        <v>299</v>
      </c>
      <c r="Y117" s="35" t="str">
        <f t="shared" si="1"/>
        <v>男高2一般･高校_走幅跳</v>
      </c>
    </row>
    <row r="118" spans="16:25">
      <c r="P118" s="41" t="s">
        <v>332</v>
      </c>
      <c r="Q118" s="35">
        <v>900</v>
      </c>
      <c r="R118" s="35" t="s">
        <v>92</v>
      </c>
      <c r="U118" s="35" t="s">
        <v>20</v>
      </c>
      <c r="V118" s="35" t="s">
        <v>32</v>
      </c>
      <c r="W118" s="35" t="s">
        <v>299</v>
      </c>
      <c r="Y118" s="35" t="str">
        <f t="shared" si="1"/>
        <v>男高3一般･高校_走幅跳</v>
      </c>
    </row>
    <row r="119" spans="16:25">
      <c r="P119" s="41" t="s">
        <v>333</v>
      </c>
      <c r="Q119" s="35">
        <v>900</v>
      </c>
      <c r="R119" s="35" t="s">
        <v>92</v>
      </c>
      <c r="U119" s="35" t="s">
        <v>20</v>
      </c>
      <c r="V119" s="35" t="s">
        <v>28</v>
      </c>
      <c r="W119" s="35" t="s">
        <v>300</v>
      </c>
      <c r="Y119" s="35" t="str">
        <f t="shared" si="1"/>
        <v>男高1一般･高校_三段跳</v>
      </c>
    </row>
    <row r="120" spans="16:25">
      <c r="P120" s="41" t="s">
        <v>334</v>
      </c>
      <c r="Q120" s="35">
        <v>900</v>
      </c>
      <c r="R120" s="35" t="s">
        <v>92</v>
      </c>
      <c r="U120" s="35" t="s">
        <v>20</v>
      </c>
      <c r="V120" s="35" t="s">
        <v>30</v>
      </c>
      <c r="W120" s="35" t="s">
        <v>300</v>
      </c>
      <c r="Y120" s="35" t="str">
        <f t="shared" si="1"/>
        <v>男高2一般･高校_三段跳</v>
      </c>
    </row>
    <row r="121" spans="16:25">
      <c r="P121" s="41" t="s">
        <v>335</v>
      </c>
      <c r="Q121" s="35">
        <v>900</v>
      </c>
      <c r="R121" s="35" t="s">
        <v>92</v>
      </c>
      <c r="U121" s="35" t="s">
        <v>20</v>
      </c>
      <c r="V121" s="35" t="s">
        <v>32</v>
      </c>
      <c r="W121" s="35" t="s">
        <v>300</v>
      </c>
      <c r="Y121" s="35" t="str">
        <f t="shared" si="1"/>
        <v>男高3一般･高校_三段跳</v>
      </c>
    </row>
    <row r="122" spans="16:25">
      <c r="P122" s="41" t="s">
        <v>205</v>
      </c>
      <c r="Q122" s="35">
        <v>900</v>
      </c>
      <c r="R122" s="35" t="s">
        <v>92</v>
      </c>
      <c r="U122" s="35" t="s">
        <v>20</v>
      </c>
      <c r="V122" s="35" t="s">
        <v>28</v>
      </c>
      <c r="W122" s="35" t="s">
        <v>158</v>
      </c>
      <c r="Y122" s="35" t="str">
        <f t="shared" si="1"/>
        <v>男高1高_砲丸投_男</v>
      </c>
    </row>
    <row r="123" spans="16:25">
      <c r="P123" s="41" t="s">
        <v>206</v>
      </c>
      <c r="Q123" s="35">
        <v>900</v>
      </c>
      <c r="R123" s="35" t="s">
        <v>92</v>
      </c>
      <c r="U123" s="35" t="s">
        <v>20</v>
      </c>
      <c r="V123" s="35" t="s">
        <v>30</v>
      </c>
      <c r="W123" s="35" t="s">
        <v>158</v>
      </c>
      <c r="Y123" s="35" t="str">
        <f t="shared" si="1"/>
        <v>男高2高_砲丸投_男</v>
      </c>
    </row>
    <row r="124" spans="16:25">
      <c r="P124" s="41" t="s">
        <v>207</v>
      </c>
      <c r="Q124" s="35">
        <v>900</v>
      </c>
      <c r="R124" s="35" t="s">
        <v>92</v>
      </c>
      <c r="U124" s="35" t="s">
        <v>20</v>
      </c>
      <c r="V124" s="35" t="s">
        <v>32</v>
      </c>
      <c r="W124" s="35" t="s">
        <v>158</v>
      </c>
      <c r="Y124" s="35" t="str">
        <f t="shared" si="1"/>
        <v>男高3高_砲丸投_男</v>
      </c>
    </row>
    <row r="125" spans="16:25">
      <c r="P125" s="41" t="s">
        <v>208</v>
      </c>
      <c r="Q125" s="35">
        <v>900</v>
      </c>
      <c r="R125" s="35" t="s">
        <v>92</v>
      </c>
      <c r="U125" s="35" t="s">
        <v>20</v>
      </c>
      <c r="V125" s="35" t="s">
        <v>28</v>
      </c>
      <c r="W125" s="35" t="s">
        <v>162</v>
      </c>
      <c r="Y125" s="35" t="str">
        <f t="shared" si="1"/>
        <v>男高1一般･高校_やり投げ</v>
      </c>
    </row>
    <row r="126" spans="16:25">
      <c r="P126" s="41" t="s">
        <v>209</v>
      </c>
      <c r="Q126" s="35">
        <v>900</v>
      </c>
      <c r="R126" s="35" t="s">
        <v>92</v>
      </c>
      <c r="U126" s="35" t="s">
        <v>20</v>
      </c>
      <c r="V126" s="35" t="s">
        <v>30</v>
      </c>
      <c r="W126" s="35" t="s">
        <v>162</v>
      </c>
      <c r="Y126" s="35" t="str">
        <f t="shared" si="1"/>
        <v>男高2一般･高校_やり投げ</v>
      </c>
    </row>
    <row r="127" spans="16:25">
      <c r="P127" s="41" t="s">
        <v>210</v>
      </c>
      <c r="Q127" s="35">
        <v>900</v>
      </c>
      <c r="R127" s="35" t="s">
        <v>92</v>
      </c>
      <c r="U127" s="35" t="s">
        <v>20</v>
      </c>
      <c r="V127" s="35" t="s">
        <v>32</v>
      </c>
      <c r="W127" s="35" t="s">
        <v>162</v>
      </c>
      <c r="Y127" s="35" t="str">
        <f t="shared" si="1"/>
        <v>男高3一般･高校_やり投げ</v>
      </c>
    </row>
    <row r="128" spans="16:25">
      <c r="P128" s="41" t="s">
        <v>336</v>
      </c>
      <c r="Q128" s="35">
        <v>900</v>
      </c>
      <c r="R128" s="35" t="s">
        <v>92</v>
      </c>
      <c r="U128" s="35" t="s">
        <v>23</v>
      </c>
      <c r="V128" s="35" t="s">
        <v>28</v>
      </c>
      <c r="W128" s="35" t="s">
        <v>295</v>
      </c>
      <c r="Y128" s="35" t="str">
        <f t="shared" si="1"/>
        <v>女高1一般･高校_100</v>
      </c>
    </row>
    <row r="129" spans="16:25">
      <c r="P129" s="41" t="s">
        <v>337</v>
      </c>
      <c r="Q129" s="35">
        <v>900</v>
      </c>
      <c r="R129" s="35" t="s">
        <v>92</v>
      </c>
      <c r="U129" s="35" t="s">
        <v>23</v>
      </c>
      <c r="V129" s="35" t="s">
        <v>30</v>
      </c>
      <c r="W129" s="35" t="s">
        <v>295</v>
      </c>
      <c r="Y129" s="35" t="str">
        <f t="shared" si="1"/>
        <v>女高2一般･高校_100</v>
      </c>
    </row>
    <row r="130" spans="16:25">
      <c r="P130" s="41" t="s">
        <v>338</v>
      </c>
      <c r="Q130" s="35">
        <v>900</v>
      </c>
      <c r="R130" s="35" t="s">
        <v>92</v>
      </c>
      <c r="U130" s="35" t="s">
        <v>23</v>
      </c>
      <c r="V130" s="35" t="s">
        <v>32</v>
      </c>
      <c r="W130" s="35" t="s">
        <v>295</v>
      </c>
      <c r="Y130" s="35" t="str">
        <f t="shared" si="1"/>
        <v>女高3一般･高校_100</v>
      </c>
    </row>
    <row r="131" spans="16:25">
      <c r="P131" s="41" t="s">
        <v>339</v>
      </c>
      <c r="Q131" s="35">
        <v>900</v>
      </c>
      <c r="R131" s="35" t="s">
        <v>92</v>
      </c>
      <c r="U131" s="35" t="s">
        <v>23</v>
      </c>
      <c r="V131" s="35" t="s">
        <v>28</v>
      </c>
      <c r="W131" s="35" t="s">
        <v>296</v>
      </c>
      <c r="Y131" s="35" t="str">
        <f t="shared" si="1"/>
        <v>女高1一般･高校_200</v>
      </c>
    </row>
    <row r="132" spans="16:25">
      <c r="P132" s="35" t="s">
        <v>340</v>
      </c>
      <c r="Q132" s="35">
        <v>900</v>
      </c>
      <c r="R132" s="35" t="s">
        <v>92</v>
      </c>
      <c r="U132" s="35" t="s">
        <v>23</v>
      </c>
      <c r="V132" s="35" t="s">
        <v>30</v>
      </c>
      <c r="W132" s="35" t="s">
        <v>296</v>
      </c>
      <c r="Y132" s="35" t="str">
        <f t="shared" si="1"/>
        <v>女高2一般･高校_200</v>
      </c>
    </row>
    <row r="133" spans="16:25">
      <c r="P133" s="35" t="s">
        <v>341</v>
      </c>
      <c r="Q133" s="35">
        <v>900</v>
      </c>
      <c r="R133" s="35" t="s">
        <v>92</v>
      </c>
      <c r="U133" s="35" t="s">
        <v>23</v>
      </c>
      <c r="V133" s="35" t="s">
        <v>32</v>
      </c>
      <c r="W133" s="35" t="s">
        <v>296</v>
      </c>
      <c r="Y133" s="35" t="str">
        <f t="shared" si="1"/>
        <v>女高3一般･高校_200</v>
      </c>
    </row>
    <row r="134" spans="16:25">
      <c r="P134" s="35" t="s">
        <v>342</v>
      </c>
      <c r="Q134" s="35">
        <v>900</v>
      </c>
      <c r="R134" s="35" t="s">
        <v>92</v>
      </c>
      <c r="U134" s="35" t="s">
        <v>23</v>
      </c>
      <c r="V134" s="35" t="s">
        <v>28</v>
      </c>
      <c r="W134" s="35" t="s">
        <v>297</v>
      </c>
      <c r="Y134" s="35" t="str">
        <f t="shared" ref="Y134:Y185" si="2">CONCATENATE(U134,V134,W134)</f>
        <v>女高1一般･高校_400</v>
      </c>
    </row>
    <row r="135" spans="16:25">
      <c r="P135" s="35" t="s">
        <v>343</v>
      </c>
      <c r="Q135" s="35">
        <v>900</v>
      </c>
      <c r="R135" s="35" t="s">
        <v>92</v>
      </c>
      <c r="U135" s="35" t="s">
        <v>23</v>
      </c>
      <c r="V135" s="35" t="s">
        <v>30</v>
      </c>
      <c r="W135" s="35" t="s">
        <v>297</v>
      </c>
      <c r="Y135" s="35" t="str">
        <f t="shared" si="2"/>
        <v>女高2一般･高校_400</v>
      </c>
    </row>
    <row r="136" spans="16:25">
      <c r="P136" s="35" t="s">
        <v>344</v>
      </c>
      <c r="Q136" s="35">
        <v>900</v>
      </c>
      <c r="R136" s="35" t="s">
        <v>92</v>
      </c>
      <c r="U136" s="35" t="s">
        <v>23</v>
      </c>
      <c r="V136" s="35" t="s">
        <v>32</v>
      </c>
      <c r="W136" s="35" t="s">
        <v>297</v>
      </c>
      <c r="Y136" s="35" t="str">
        <f t="shared" si="2"/>
        <v>女高3一般･高校_400</v>
      </c>
    </row>
    <row r="137" spans="16:25">
      <c r="P137" s="35" t="s">
        <v>252</v>
      </c>
      <c r="Q137" s="35">
        <v>900</v>
      </c>
      <c r="R137" s="35" t="s">
        <v>92</v>
      </c>
      <c r="U137" s="35" t="s">
        <v>23</v>
      </c>
      <c r="V137" s="35" t="s">
        <v>28</v>
      </c>
      <c r="W137" s="35" t="s">
        <v>155</v>
      </c>
      <c r="Y137" s="35" t="str">
        <f t="shared" si="2"/>
        <v>女高1一般･高校_800</v>
      </c>
    </row>
    <row r="138" spans="16:25">
      <c r="P138" s="41" t="s">
        <v>253</v>
      </c>
      <c r="Q138" s="35">
        <v>900</v>
      </c>
      <c r="R138" s="35" t="s">
        <v>92</v>
      </c>
      <c r="U138" s="35" t="s">
        <v>23</v>
      </c>
      <c r="V138" s="35" t="s">
        <v>30</v>
      </c>
      <c r="W138" s="35" t="s">
        <v>155</v>
      </c>
      <c r="Y138" s="35" t="str">
        <f t="shared" si="2"/>
        <v>女高2一般･高校_800</v>
      </c>
    </row>
    <row r="139" spans="16:25">
      <c r="P139" s="41" t="s">
        <v>254</v>
      </c>
      <c r="Q139" s="35">
        <v>900</v>
      </c>
      <c r="R139" s="35" t="s">
        <v>92</v>
      </c>
      <c r="U139" s="35" t="s">
        <v>23</v>
      </c>
      <c r="V139" s="35" t="s">
        <v>32</v>
      </c>
      <c r="W139" s="35" t="s">
        <v>155</v>
      </c>
      <c r="Y139" s="35" t="str">
        <f t="shared" si="2"/>
        <v>女高3一般･高校_800</v>
      </c>
    </row>
    <row r="140" spans="16:25">
      <c r="P140" s="41" t="s">
        <v>255</v>
      </c>
      <c r="Q140" s="35">
        <v>900</v>
      </c>
      <c r="R140" s="35" t="s">
        <v>92</v>
      </c>
      <c r="U140" s="35" t="s">
        <v>23</v>
      </c>
      <c r="V140" s="35" t="s">
        <v>28</v>
      </c>
      <c r="W140" s="35" t="s">
        <v>157</v>
      </c>
      <c r="Y140" s="35" t="str">
        <f>CONCATENATE(U140,V140,W140)</f>
        <v>女高1一般・高校_3000女</v>
      </c>
    </row>
    <row r="141" spans="16:25">
      <c r="P141" s="41" t="s">
        <v>256</v>
      </c>
      <c r="Q141" s="35">
        <v>900</v>
      </c>
      <c r="R141" s="35" t="s">
        <v>92</v>
      </c>
      <c r="U141" s="35" t="s">
        <v>23</v>
      </c>
      <c r="V141" s="35" t="s">
        <v>30</v>
      </c>
      <c r="W141" s="35" t="s">
        <v>157</v>
      </c>
      <c r="Y141" s="35" t="str">
        <f>CONCATENATE(U141,V141,W141)</f>
        <v>女高2一般・高校_3000女</v>
      </c>
    </row>
    <row r="142" spans="16:25">
      <c r="P142" s="41" t="s">
        <v>257</v>
      </c>
      <c r="Q142" s="35">
        <v>900</v>
      </c>
      <c r="R142" s="35" t="s">
        <v>92</v>
      </c>
      <c r="U142" s="35" t="s">
        <v>23</v>
      </c>
      <c r="V142" s="35" t="s">
        <v>32</v>
      </c>
      <c r="W142" s="35" t="s">
        <v>157</v>
      </c>
      <c r="Y142" s="35" t="str">
        <f>CONCATENATE(U142,V142,W142)</f>
        <v>女高3一般・高校_3000女</v>
      </c>
    </row>
    <row r="143" spans="16:25">
      <c r="P143" s="41" t="s">
        <v>421</v>
      </c>
      <c r="Q143" s="131">
        <v>900</v>
      </c>
      <c r="R143" s="131" t="s">
        <v>92</v>
      </c>
      <c r="S143" s="131"/>
      <c r="T143" s="131"/>
      <c r="U143" s="131" t="s">
        <v>23</v>
      </c>
      <c r="V143" s="131" t="s">
        <v>28</v>
      </c>
      <c r="W143" s="131" t="s">
        <v>420</v>
      </c>
      <c r="X143" s="131"/>
      <c r="Y143" s="131" t="str">
        <f>CONCATENATE(U143,V143,W143)</f>
        <v>女高1一般･高校_100H女</v>
      </c>
    </row>
    <row r="144" spans="16:25">
      <c r="P144" s="41" t="s">
        <v>424</v>
      </c>
      <c r="Q144" s="131">
        <v>900</v>
      </c>
      <c r="R144" s="131" t="s">
        <v>92</v>
      </c>
      <c r="S144" s="131"/>
      <c r="T144" s="131"/>
      <c r="U144" s="131" t="s">
        <v>23</v>
      </c>
      <c r="V144" s="131" t="s">
        <v>30</v>
      </c>
      <c r="W144" s="131" t="s">
        <v>420</v>
      </c>
      <c r="X144" s="131"/>
      <c r="Y144" s="131" t="str">
        <f t="shared" si="2"/>
        <v>女高2一般･高校_100H女</v>
      </c>
    </row>
    <row r="145" spans="16:25">
      <c r="P145" s="41" t="s">
        <v>425</v>
      </c>
      <c r="Q145" s="131">
        <v>900</v>
      </c>
      <c r="R145" s="131" t="s">
        <v>92</v>
      </c>
      <c r="S145" s="131"/>
      <c r="T145" s="131"/>
      <c r="U145" s="131" t="s">
        <v>23</v>
      </c>
      <c r="V145" s="131" t="s">
        <v>32</v>
      </c>
      <c r="W145" s="131" t="s">
        <v>420</v>
      </c>
      <c r="X145" s="131"/>
      <c r="Y145" s="131" t="str">
        <f t="shared" si="2"/>
        <v>女高3一般･高校_100H女</v>
      </c>
    </row>
    <row r="146" spans="16:25">
      <c r="P146" s="41" t="s">
        <v>272</v>
      </c>
      <c r="Q146" s="35">
        <v>900</v>
      </c>
      <c r="R146" s="35" t="s">
        <v>92</v>
      </c>
      <c r="U146" s="35" t="s">
        <v>23</v>
      </c>
      <c r="V146" s="35" t="s">
        <v>28</v>
      </c>
      <c r="W146" s="35" t="s">
        <v>159</v>
      </c>
      <c r="Y146" s="35" t="str">
        <f t="shared" si="2"/>
        <v>女高1一般･高校_走高跳</v>
      </c>
    </row>
    <row r="147" spans="16:25">
      <c r="P147" s="41" t="s">
        <v>273</v>
      </c>
      <c r="Q147" s="35">
        <v>900</v>
      </c>
      <c r="R147" s="35" t="s">
        <v>92</v>
      </c>
      <c r="U147" s="35" t="s">
        <v>23</v>
      </c>
      <c r="V147" s="35" t="s">
        <v>30</v>
      </c>
      <c r="W147" s="35" t="s">
        <v>159</v>
      </c>
      <c r="Y147" s="35" t="str">
        <f t="shared" si="2"/>
        <v>女高2一般･高校_走高跳</v>
      </c>
    </row>
    <row r="148" spans="16:25">
      <c r="P148" s="41" t="s">
        <v>274</v>
      </c>
      <c r="Q148" s="35">
        <v>900</v>
      </c>
      <c r="R148" s="35" t="s">
        <v>92</v>
      </c>
      <c r="U148" s="35" t="s">
        <v>23</v>
      </c>
      <c r="V148" s="35" t="s">
        <v>32</v>
      </c>
      <c r="W148" s="35" t="s">
        <v>159</v>
      </c>
      <c r="Y148" s="35" t="str">
        <f t="shared" si="2"/>
        <v>女高3一般･高校_走高跳</v>
      </c>
    </row>
    <row r="149" spans="16:25">
      <c r="P149" s="41" t="s">
        <v>345</v>
      </c>
      <c r="Q149" s="35">
        <v>900</v>
      </c>
      <c r="R149" s="35" t="s">
        <v>92</v>
      </c>
      <c r="U149" s="35" t="s">
        <v>23</v>
      </c>
      <c r="V149" s="35" t="s">
        <v>28</v>
      </c>
      <c r="W149" s="35" t="s">
        <v>299</v>
      </c>
      <c r="Y149" s="35" t="str">
        <f t="shared" si="2"/>
        <v>女高1一般･高校_走幅跳</v>
      </c>
    </row>
    <row r="150" spans="16:25">
      <c r="P150" s="41" t="s">
        <v>346</v>
      </c>
      <c r="Q150" s="35">
        <v>900</v>
      </c>
      <c r="R150" s="35" t="s">
        <v>92</v>
      </c>
      <c r="U150" s="35" t="s">
        <v>23</v>
      </c>
      <c r="V150" s="35" t="s">
        <v>30</v>
      </c>
      <c r="W150" s="35" t="s">
        <v>299</v>
      </c>
      <c r="Y150" s="35" t="str">
        <f t="shared" si="2"/>
        <v>女高2一般･高校_走幅跳</v>
      </c>
    </row>
    <row r="151" spans="16:25">
      <c r="P151" s="41" t="s">
        <v>347</v>
      </c>
      <c r="Q151" s="35">
        <v>900</v>
      </c>
      <c r="R151" s="35" t="s">
        <v>92</v>
      </c>
      <c r="U151" s="35" t="s">
        <v>23</v>
      </c>
      <c r="V151" s="35" t="s">
        <v>32</v>
      </c>
      <c r="W151" s="35" t="s">
        <v>299</v>
      </c>
      <c r="Y151" s="35" t="str">
        <f t="shared" si="2"/>
        <v>女高3一般･高校_走幅跳</v>
      </c>
    </row>
    <row r="152" spans="16:25">
      <c r="P152" s="41" t="s">
        <v>348</v>
      </c>
      <c r="Q152" s="35">
        <v>900</v>
      </c>
      <c r="R152" s="35" t="s">
        <v>92</v>
      </c>
      <c r="U152" s="35" t="s">
        <v>23</v>
      </c>
      <c r="V152" s="35" t="s">
        <v>28</v>
      </c>
      <c r="W152" s="35" t="s">
        <v>300</v>
      </c>
      <c r="Y152" s="35" t="str">
        <f t="shared" si="2"/>
        <v>女高1一般･高校_三段跳</v>
      </c>
    </row>
    <row r="153" spans="16:25">
      <c r="P153" s="41" t="s">
        <v>349</v>
      </c>
      <c r="Q153" s="35">
        <v>900</v>
      </c>
      <c r="R153" s="35" t="s">
        <v>92</v>
      </c>
      <c r="U153" s="35" t="s">
        <v>23</v>
      </c>
      <c r="V153" s="35" t="s">
        <v>30</v>
      </c>
      <c r="W153" s="35" t="s">
        <v>300</v>
      </c>
      <c r="Y153" s="35" t="str">
        <f t="shared" si="2"/>
        <v>女高2一般･高校_三段跳</v>
      </c>
    </row>
    <row r="154" spans="16:25">
      <c r="P154" s="41" t="s">
        <v>350</v>
      </c>
      <c r="Q154" s="35">
        <v>900</v>
      </c>
      <c r="R154" s="35" t="s">
        <v>92</v>
      </c>
      <c r="U154" s="35" t="s">
        <v>23</v>
      </c>
      <c r="V154" s="35" t="s">
        <v>32</v>
      </c>
      <c r="W154" s="35" t="s">
        <v>300</v>
      </c>
      <c r="Y154" s="35" t="str">
        <f t="shared" si="2"/>
        <v>女高3一般･高校_三段跳</v>
      </c>
    </row>
    <row r="155" spans="16:25">
      <c r="P155" s="41" t="s">
        <v>258</v>
      </c>
      <c r="Q155" s="35">
        <v>900</v>
      </c>
      <c r="R155" s="35" t="s">
        <v>92</v>
      </c>
      <c r="U155" s="35" t="s">
        <v>23</v>
      </c>
      <c r="V155" s="35" t="s">
        <v>28</v>
      </c>
      <c r="W155" s="35" t="s">
        <v>161</v>
      </c>
      <c r="Y155" s="35" t="str">
        <f t="shared" si="2"/>
        <v>女高1一般･高校_砲丸投_女</v>
      </c>
    </row>
    <row r="156" spans="16:25">
      <c r="P156" s="41" t="s">
        <v>259</v>
      </c>
      <c r="Q156" s="35">
        <v>900</v>
      </c>
      <c r="R156" s="35" t="s">
        <v>92</v>
      </c>
      <c r="U156" s="35" t="s">
        <v>23</v>
      </c>
      <c r="V156" s="35" t="s">
        <v>30</v>
      </c>
      <c r="W156" s="35" t="s">
        <v>161</v>
      </c>
      <c r="Y156" s="35" t="str">
        <f t="shared" si="2"/>
        <v>女高2一般･高校_砲丸投_女</v>
      </c>
    </row>
    <row r="157" spans="16:25">
      <c r="P157" s="41" t="s">
        <v>260</v>
      </c>
      <c r="Q157" s="35">
        <v>900</v>
      </c>
      <c r="R157" s="35" t="s">
        <v>92</v>
      </c>
      <c r="U157" s="35" t="s">
        <v>23</v>
      </c>
      <c r="V157" s="35" t="s">
        <v>32</v>
      </c>
      <c r="W157" s="35" t="s">
        <v>161</v>
      </c>
      <c r="Y157" s="35" t="str">
        <f t="shared" si="2"/>
        <v>女高3一般･高校_砲丸投_女</v>
      </c>
    </row>
    <row r="158" spans="16:25">
      <c r="P158" s="41" t="s">
        <v>261</v>
      </c>
      <c r="Q158" s="35">
        <v>900</v>
      </c>
      <c r="R158" s="35" t="s">
        <v>92</v>
      </c>
      <c r="U158" s="35" t="s">
        <v>23</v>
      </c>
      <c r="V158" s="35" t="s">
        <v>28</v>
      </c>
      <c r="W158" s="35" t="s">
        <v>162</v>
      </c>
      <c r="Y158" s="35" t="str">
        <f t="shared" si="2"/>
        <v>女高1一般･高校_やり投げ</v>
      </c>
    </row>
    <row r="159" spans="16:25">
      <c r="P159" s="41" t="s">
        <v>262</v>
      </c>
      <c r="Q159" s="35">
        <v>900</v>
      </c>
      <c r="R159" s="35" t="s">
        <v>92</v>
      </c>
      <c r="U159" s="35" t="s">
        <v>23</v>
      </c>
      <c r="V159" s="35" t="s">
        <v>30</v>
      </c>
      <c r="W159" s="35" t="s">
        <v>162</v>
      </c>
      <c r="Y159" s="35" t="str">
        <f t="shared" si="2"/>
        <v>女高2一般･高校_やり投げ</v>
      </c>
    </row>
    <row r="160" spans="16:25">
      <c r="P160" s="41" t="s">
        <v>263</v>
      </c>
      <c r="Q160" s="35">
        <v>900</v>
      </c>
      <c r="R160" s="35" t="s">
        <v>92</v>
      </c>
      <c r="U160" s="35" t="s">
        <v>23</v>
      </c>
      <c r="V160" s="35" t="s">
        <v>32</v>
      </c>
      <c r="W160" s="35" t="s">
        <v>162</v>
      </c>
      <c r="Y160" s="35" t="str">
        <f t="shared" si="2"/>
        <v>女高3一般･高校_やり投げ</v>
      </c>
    </row>
    <row r="161" spans="16:25">
      <c r="P161" s="35" t="s">
        <v>163</v>
      </c>
      <c r="Q161" s="35">
        <v>0</v>
      </c>
      <c r="R161" s="35" t="s">
        <v>93</v>
      </c>
      <c r="U161" s="35" t="s">
        <v>20</v>
      </c>
      <c r="W161" s="35" t="s">
        <v>137</v>
      </c>
      <c r="Y161" s="35" t="str">
        <f t="shared" si="2"/>
        <v>男＊リレー要員</v>
      </c>
    </row>
    <row r="162" spans="16:25">
      <c r="P162" s="35" t="s">
        <v>216</v>
      </c>
      <c r="Q162" s="35">
        <v>0</v>
      </c>
      <c r="R162" s="35" t="s">
        <v>93</v>
      </c>
      <c r="U162" s="35" t="s">
        <v>23</v>
      </c>
      <c r="W162" s="35" t="s">
        <v>137</v>
      </c>
      <c r="Y162" s="35" t="str">
        <f t="shared" si="2"/>
        <v>女＊リレー要員</v>
      </c>
    </row>
    <row r="163" spans="16:25">
      <c r="P163" s="35" t="s">
        <v>351</v>
      </c>
      <c r="Q163" s="35">
        <v>1200</v>
      </c>
      <c r="R163" s="35" t="s">
        <v>93</v>
      </c>
      <c r="U163" s="35" t="s">
        <v>20</v>
      </c>
      <c r="W163" s="35" t="s">
        <v>295</v>
      </c>
      <c r="Y163" s="35" t="str">
        <f t="shared" si="2"/>
        <v>男一般･高校_100</v>
      </c>
    </row>
    <row r="164" spans="16:25">
      <c r="P164" s="35" t="s">
        <v>352</v>
      </c>
      <c r="Q164" s="131">
        <v>1200</v>
      </c>
      <c r="R164" s="35" t="s">
        <v>93</v>
      </c>
      <c r="U164" s="35" t="s">
        <v>20</v>
      </c>
      <c r="W164" s="35" t="s">
        <v>296</v>
      </c>
      <c r="Y164" s="35" t="str">
        <f t="shared" si="2"/>
        <v>男一般･高校_200</v>
      </c>
    </row>
    <row r="165" spans="16:25">
      <c r="P165" s="35" t="s">
        <v>353</v>
      </c>
      <c r="Q165" s="131">
        <v>1200</v>
      </c>
      <c r="R165" s="35" t="s">
        <v>93</v>
      </c>
      <c r="U165" s="35" t="s">
        <v>20</v>
      </c>
      <c r="W165" s="35" t="s">
        <v>297</v>
      </c>
      <c r="Y165" s="35" t="str">
        <f t="shared" si="2"/>
        <v>男一般･高校_400</v>
      </c>
    </row>
    <row r="166" spans="16:25">
      <c r="P166" s="35" t="s">
        <v>211</v>
      </c>
      <c r="Q166" s="131">
        <v>1200</v>
      </c>
      <c r="R166" s="35" t="s">
        <v>93</v>
      </c>
      <c r="U166" s="35" t="s">
        <v>20</v>
      </c>
      <c r="W166" s="35" t="s">
        <v>155</v>
      </c>
      <c r="Y166" s="35" t="str">
        <f t="shared" si="2"/>
        <v>男一般･高校_800</v>
      </c>
    </row>
    <row r="167" spans="16:25">
      <c r="P167" s="35" t="s">
        <v>354</v>
      </c>
      <c r="Q167" s="131">
        <v>1200</v>
      </c>
      <c r="R167" s="35" t="s">
        <v>93</v>
      </c>
      <c r="U167" s="35" t="s">
        <v>20</v>
      </c>
      <c r="W167" s="35" t="s">
        <v>298</v>
      </c>
      <c r="Y167" s="35" t="str">
        <f t="shared" si="2"/>
        <v>男一般・高校_1500男</v>
      </c>
    </row>
    <row r="168" spans="16:25">
      <c r="P168" s="35" t="s">
        <v>212</v>
      </c>
      <c r="Q168" s="131">
        <v>1200</v>
      </c>
      <c r="R168" s="35" t="s">
        <v>93</v>
      </c>
      <c r="U168" s="35" t="s">
        <v>20</v>
      </c>
      <c r="W168" s="35" t="s">
        <v>156</v>
      </c>
      <c r="Y168" s="35" t="str">
        <f t="shared" si="2"/>
        <v>男一般･高校_5000男</v>
      </c>
    </row>
    <row r="169" spans="16:25">
      <c r="P169" s="131" t="s">
        <v>418</v>
      </c>
      <c r="Q169" s="131">
        <v>1200</v>
      </c>
      <c r="R169" s="131" t="s">
        <v>93</v>
      </c>
      <c r="S169" s="131"/>
      <c r="T169" s="131"/>
      <c r="U169" s="131" t="s">
        <v>20</v>
      </c>
      <c r="V169" s="131"/>
      <c r="W169" s="131" t="s">
        <v>415</v>
      </c>
      <c r="X169" s="131"/>
      <c r="Y169" s="131" t="str">
        <f t="shared" si="2"/>
        <v>男一般･高校_110H男</v>
      </c>
    </row>
    <row r="170" spans="16:25">
      <c r="P170" s="35" t="s">
        <v>213</v>
      </c>
      <c r="Q170" s="131">
        <v>1200</v>
      </c>
      <c r="R170" s="35" t="s">
        <v>93</v>
      </c>
      <c r="U170" s="35" t="s">
        <v>20</v>
      </c>
      <c r="W170" s="35" t="s">
        <v>159</v>
      </c>
      <c r="Y170" s="35" t="str">
        <f t="shared" si="2"/>
        <v>男一般･高校_走高跳</v>
      </c>
    </row>
    <row r="171" spans="16:25">
      <c r="P171" s="35" t="s">
        <v>355</v>
      </c>
      <c r="Q171" s="131">
        <v>1200</v>
      </c>
      <c r="R171" s="35" t="s">
        <v>93</v>
      </c>
      <c r="U171" s="35" t="s">
        <v>20</v>
      </c>
      <c r="W171" s="35" t="s">
        <v>299</v>
      </c>
      <c r="Y171" s="35" t="str">
        <f t="shared" si="2"/>
        <v>男一般･高校_走幅跳</v>
      </c>
    </row>
    <row r="172" spans="16:25">
      <c r="P172" s="35" t="s">
        <v>356</v>
      </c>
      <c r="Q172" s="131">
        <v>1200</v>
      </c>
      <c r="R172" s="35" t="s">
        <v>93</v>
      </c>
      <c r="U172" s="35" t="s">
        <v>20</v>
      </c>
      <c r="W172" s="35" t="s">
        <v>300</v>
      </c>
      <c r="Y172" s="35" t="str">
        <f t="shared" si="2"/>
        <v>男一般･高校_三段跳</v>
      </c>
    </row>
    <row r="173" spans="16:25">
      <c r="P173" s="35" t="s">
        <v>214</v>
      </c>
      <c r="Q173" s="131">
        <v>1200</v>
      </c>
      <c r="R173" s="35" t="s">
        <v>93</v>
      </c>
      <c r="U173" s="35" t="s">
        <v>20</v>
      </c>
      <c r="W173" s="35" t="s">
        <v>160</v>
      </c>
      <c r="Y173" s="35" t="str">
        <f t="shared" si="2"/>
        <v>男一般_砲丸投_男</v>
      </c>
    </row>
    <row r="174" spans="16:25">
      <c r="P174" s="35" t="s">
        <v>215</v>
      </c>
      <c r="Q174" s="131">
        <v>1200</v>
      </c>
      <c r="R174" s="35" t="s">
        <v>93</v>
      </c>
      <c r="U174" s="35" t="s">
        <v>20</v>
      </c>
      <c r="W174" s="35" t="s">
        <v>162</v>
      </c>
      <c r="Y174" s="35" t="str">
        <f t="shared" si="2"/>
        <v>男一般･高校_やり投げ</v>
      </c>
    </row>
    <row r="175" spans="16:25">
      <c r="P175" s="35" t="s">
        <v>357</v>
      </c>
      <c r="Q175" s="131">
        <v>1200</v>
      </c>
      <c r="R175" s="35" t="s">
        <v>93</v>
      </c>
      <c r="U175" s="35" t="s">
        <v>23</v>
      </c>
      <c r="W175" s="35" t="s">
        <v>295</v>
      </c>
      <c r="Y175" s="35" t="str">
        <f t="shared" si="2"/>
        <v>女一般･高校_100</v>
      </c>
    </row>
    <row r="176" spans="16:25">
      <c r="P176" s="35" t="s">
        <v>358</v>
      </c>
      <c r="Q176" s="131">
        <v>1200</v>
      </c>
      <c r="R176" s="35" t="s">
        <v>93</v>
      </c>
      <c r="U176" s="35" t="s">
        <v>23</v>
      </c>
      <c r="W176" s="35" t="s">
        <v>296</v>
      </c>
      <c r="Y176" s="35" t="str">
        <f t="shared" si="2"/>
        <v>女一般･高校_200</v>
      </c>
    </row>
    <row r="177" spans="16:25">
      <c r="P177" s="35" t="s">
        <v>359</v>
      </c>
      <c r="Q177" s="131">
        <v>1200</v>
      </c>
      <c r="R177" s="35" t="s">
        <v>93</v>
      </c>
      <c r="U177" s="35" t="s">
        <v>23</v>
      </c>
      <c r="W177" s="35" t="s">
        <v>297</v>
      </c>
      <c r="Y177" s="35" t="str">
        <f t="shared" si="2"/>
        <v>女一般･高校_400</v>
      </c>
    </row>
    <row r="178" spans="16:25">
      <c r="P178" s="35" t="s">
        <v>264</v>
      </c>
      <c r="Q178" s="131">
        <v>1200</v>
      </c>
      <c r="R178" s="35" t="s">
        <v>93</v>
      </c>
      <c r="U178" s="35" t="s">
        <v>23</v>
      </c>
      <c r="W178" s="35" t="s">
        <v>155</v>
      </c>
      <c r="Y178" s="35" t="str">
        <f t="shared" si="2"/>
        <v>女一般･高校_800</v>
      </c>
    </row>
    <row r="179" spans="16:25">
      <c r="P179" s="35" t="s">
        <v>265</v>
      </c>
      <c r="Q179" s="131">
        <v>1200</v>
      </c>
      <c r="R179" s="35" t="s">
        <v>93</v>
      </c>
      <c r="U179" s="35" t="s">
        <v>23</v>
      </c>
      <c r="W179" s="35" t="s">
        <v>157</v>
      </c>
      <c r="Y179" s="35" t="str">
        <f t="shared" si="2"/>
        <v>女一般・高校_3000女</v>
      </c>
    </row>
    <row r="180" spans="16:25">
      <c r="P180" s="131" t="s">
        <v>423</v>
      </c>
      <c r="Q180" s="131">
        <v>1200</v>
      </c>
      <c r="R180" s="131" t="s">
        <v>93</v>
      </c>
      <c r="S180" s="131"/>
      <c r="T180" s="131"/>
      <c r="U180" s="131" t="s">
        <v>23</v>
      </c>
      <c r="V180" s="131"/>
      <c r="W180" s="131" t="s">
        <v>420</v>
      </c>
      <c r="X180" s="131"/>
      <c r="Y180" s="131" t="str">
        <f t="shared" si="2"/>
        <v>女一般･高校_100H女</v>
      </c>
    </row>
    <row r="181" spans="16:25">
      <c r="P181" s="35" t="s">
        <v>266</v>
      </c>
      <c r="Q181" s="131">
        <v>1200</v>
      </c>
      <c r="R181" s="35" t="s">
        <v>93</v>
      </c>
      <c r="U181" s="35" t="s">
        <v>23</v>
      </c>
      <c r="W181" s="35" t="s">
        <v>159</v>
      </c>
      <c r="Y181" s="35" t="str">
        <f t="shared" si="2"/>
        <v>女一般･高校_走高跳</v>
      </c>
    </row>
    <row r="182" spans="16:25">
      <c r="P182" s="35" t="s">
        <v>360</v>
      </c>
      <c r="Q182" s="131">
        <v>1200</v>
      </c>
      <c r="R182" s="35" t="s">
        <v>93</v>
      </c>
      <c r="U182" s="35" t="s">
        <v>23</v>
      </c>
      <c r="W182" s="35" t="s">
        <v>299</v>
      </c>
      <c r="Y182" s="35" t="str">
        <f t="shared" si="2"/>
        <v>女一般･高校_走幅跳</v>
      </c>
    </row>
    <row r="183" spans="16:25">
      <c r="P183" s="35" t="s">
        <v>361</v>
      </c>
      <c r="Q183" s="131">
        <v>1200</v>
      </c>
      <c r="R183" s="35" t="s">
        <v>93</v>
      </c>
      <c r="U183" s="35" t="s">
        <v>23</v>
      </c>
      <c r="W183" s="35" t="s">
        <v>300</v>
      </c>
      <c r="Y183" s="35" t="str">
        <f t="shared" si="2"/>
        <v>女一般･高校_三段跳</v>
      </c>
    </row>
    <row r="184" spans="16:25">
      <c r="P184" s="35" t="s">
        <v>267</v>
      </c>
      <c r="Q184" s="131">
        <v>1200</v>
      </c>
      <c r="R184" s="35" t="s">
        <v>93</v>
      </c>
      <c r="U184" s="35" t="s">
        <v>23</v>
      </c>
      <c r="W184" s="35" t="s">
        <v>161</v>
      </c>
      <c r="Y184" s="35" t="str">
        <f t="shared" si="2"/>
        <v>女一般･高校_砲丸投_女</v>
      </c>
    </row>
    <row r="185" spans="16:25">
      <c r="P185" s="35" t="s">
        <v>268</v>
      </c>
      <c r="Q185" s="131">
        <v>1200</v>
      </c>
      <c r="R185" s="35" t="s">
        <v>93</v>
      </c>
      <c r="U185" s="35" t="s">
        <v>23</v>
      </c>
      <c r="W185" s="35" t="s">
        <v>162</v>
      </c>
      <c r="Y185" s="35" t="str">
        <f t="shared" si="2"/>
        <v>女一般･高校_やり投げ</v>
      </c>
    </row>
  </sheetData>
  <sheetProtection sheet="1" objects="1" scenarios="1"/>
  <phoneticPr fontId="3"/>
  <conditionalFormatting sqref="U1:U1048576">
    <cfRule type="cellIs" dxfId="0" priority="1" operator="equal">
      <formula>"女"</formula>
    </cfRule>
  </conditionalFormatting>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注意事項</vt:lpstr>
      <vt:lpstr>出場選手エントリー票</vt:lpstr>
      <vt:lpstr>ADカード(来場者必須)</vt:lpstr>
      <vt:lpstr>リスト</vt:lpstr>
      <vt:lpstr>'ADカード(来場者必須)'!Print_Area</vt:lpstr>
      <vt:lpstr>出場選手エントリー票!Print_Area</vt:lpstr>
      <vt:lpstr>注意事項!Print_Area</vt:lpstr>
    </vt:vector>
  </TitlesOfParts>
  <Company>北区陸協</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北区陸協</dc:creator>
  <cp:lastModifiedBy>kiyo ushi</cp:lastModifiedBy>
  <cp:lastPrinted>2026-03-18T17:07:46Z</cp:lastPrinted>
  <dcterms:created xsi:type="dcterms:W3CDTF">2015-04-01T03:20:19Z</dcterms:created>
  <dcterms:modified xsi:type="dcterms:W3CDTF">2026-03-18T17:10:16Z</dcterms:modified>
</cp:coreProperties>
</file>